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4"/>
    <sheet state="visible" name="Summary Yearly" sheetId="2" r:id="rId5"/>
    <sheet state="visible" name="Sheet 1 - Drawings" sheetId="3" r:id="rId6"/>
    <sheet state="visible" name="PNW" sheetId="4" r:id="rId7"/>
    <sheet state="visible" name="Southwest" sheetId="5" r:id="rId8"/>
    <sheet state="visible" name="Rockies" sheetId="6" r:id="rId9"/>
    <sheet state="visible" name="East Coast" sheetId="7" r:id="rId10"/>
  </sheets>
  <definedNames/>
  <calcPr/>
</workbook>
</file>

<file path=xl/sharedStrings.xml><?xml version="1.0" encoding="utf-8"?>
<sst xmlns="http://schemas.openxmlformats.org/spreadsheetml/2006/main" count="175" uniqueCount="74">
  <si>
    <t>Year</t>
  </si>
  <si>
    <t>Location</t>
  </si>
  <si>
    <t>Total Hikes</t>
  </si>
  <si>
    <t>Total Distance</t>
  </si>
  <si>
    <t>Total Gain</t>
  </si>
  <si>
    <t>Longest Hike</t>
  </si>
  <si>
    <t>Most Gain/Loss</t>
  </si>
  <si>
    <t>Highest Point</t>
  </si>
  <si>
    <t>New Skills</t>
  </si>
  <si>
    <t>PNW</t>
  </si>
  <si>
    <t>HOW TO USE:</t>
  </si>
  <si>
    <t>Add new activity to the other tabs and they will be summed up here</t>
  </si>
  <si>
    <t>Southwest</t>
  </si>
  <si>
    <t>Locations should be the same names as the tabs</t>
  </si>
  <si>
    <t>Year and Location are used to find number of total hikes</t>
  </si>
  <si>
    <t>Current template uses the following types of activities as “hikes”:</t>
  </si>
  <si>
    <t>Hiking</t>
  </si>
  <si>
    <t>Backpacking</t>
  </si>
  <si>
    <t>Rockies</t>
  </si>
  <si>
    <t>Mountaineering</t>
  </si>
  <si>
    <t>Backcountry Skiing</t>
  </si>
  <si>
    <t>East Coast</t>
  </si>
  <si>
    <t>XC Skiing</t>
  </si>
  <si>
    <t>Scrambling</t>
  </si>
  <si>
    <t>Total</t>
  </si>
  <si>
    <t>To add more types or to exclude, use the same format in the formula</t>
  </si>
  <si>
    <t>Similar formula apples to all “Total ….” columns</t>
  </si>
  <si>
    <t>Longest/Most columns are manually added</t>
  </si>
  <si>
    <r>
      <t xml:space="preserve">Resource from: </t>
    </r>
    <r>
      <rPr>
        <color rgb="FF1155CC"/>
        <u/>
      </rPr>
      <t>Cherlyn Eliza Photography</t>
    </r>
  </si>
  <si>
    <t>Avg Dist</t>
  </si>
  <si>
    <t>Avg Gain</t>
  </si>
  <si>
    <t>Avg Steep/mi</t>
  </si>
  <si>
    <t>Hike</t>
  </si>
  <si>
    <t>Park</t>
  </si>
  <si>
    <t>State</t>
  </si>
  <si>
    <t>Activity</t>
  </si>
  <si>
    <t>Distance</t>
  </si>
  <si>
    <t>Elevation</t>
  </si>
  <si>
    <t>High</t>
  </si>
  <si>
    <t>Season</t>
  </si>
  <si>
    <t>Notes</t>
  </si>
  <si>
    <t>Mt Si</t>
  </si>
  <si>
    <t>Mt Si NRCA</t>
  </si>
  <si>
    <t>WA</t>
  </si>
  <si>
    <t>Mt Pilchuck</t>
  </si>
  <si>
    <t>Mt Baker-Snoqualmie NF</t>
  </si>
  <si>
    <t>Poo Poo Point</t>
  </si>
  <si>
    <t>Tiger Mountain</t>
  </si>
  <si>
    <t>Granite Mountain</t>
  </si>
  <si>
    <t>Franklin Falls</t>
  </si>
  <si>
    <t>Rattlesnake Ledge</t>
  </si>
  <si>
    <t>King County Parks</t>
  </si>
  <si>
    <t>Heather Lake</t>
  </si>
  <si>
    <t>Talapus and Olallie Lake</t>
  </si>
  <si>
    <t>Mt Washington</t>
  </si>
  <si>
    <t>Artist Point</t>
  </si>
  <si>
    <t>Kendall Katwalk</t>
  </si>
  <si>
    <t>Chain Lakes Loop</t>
  </si>
  <si>
    <t>Colchuck Lake</t>
  </si>
  <si>
    <t>Okanogan-Wenatchee NF</t>
  </si>
  <si>
    <t>Snow and Gem Lakes</t>
  </si>
  <si>
    <t>McCausland Peak</t>
  </si>
  <si>
    <t>Fremont Lookout</t>
  </si>
  <si>
    <t>Mt Rainier NP</t>
  </si>
  <si>
    <t>Observation Point</t>
  </si>
  <si>
    <t>Zion NP</t>
  </si>
  <si>
    <t>UT</t>
  </si>
  <si>
    <t>Angels Landing</t>
  </si>
  <si>
    <t>Grinnell Glacier</t>
  </si>
  <si>
    <t>Glacier NP</t>
  </si>
  <si>
    <t>MT</t>
  </si>
  <si>
    <t>Tallulah Falls</t>
  </si>
  <si>
    <t>Tallulah Gorge State Park</t>
  </si>
  <si>
    <t>GA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</si>
</sst>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"/>
  </numFmts>
  <fonts count="5">
    <font>
      <sz val="10.0"/>
      <color rgb="FF000000"/>
      <name val="Helvetica Neue"/>
    </font>
    <font>
      <b/>
      <sz val="10.0"/>
      <color rgb="FF000000"/>
      <name val="Helvetica Neue"/>
    </font>
    <font>
      <sz val="11.0"/>
      <color rgb="FF000000"/>
      <name val="Arial"/>
    </font>
    <font>
      <i/>
      <sz val="10.0"/>
      <color rgb="FF000000"/>
      <name val="Helvetica Neue"/>
    </font>
    <font>
      <u/>
      <sz val="10.0"/>
      <color rgb="FF000000"/>
      <name val="Helvetica Neue"/>
    </font>
  </fonts>
  <fills count="4">
    <fill>
      <patternFill patternType="none"/>
    </fill>
    <fill>
      <patternFill patternType="lightGray"/>
    </fill>
    <fill>
      <patternFill patternType="solid">
        <fgColor rgb="FFBDC0BF"/>
        <bgColor rgb="FFBDC0BF"/>
      </patternFill>
    </fill>
    <fill>
      <patternFill patternType="solid">
        <fgColor rgb="FFDBDBDB"/>
        <bgColor rgb="FFDBDBDB"/>
      </patternFill>
    </fill>
  </fills>
  <borders count="12">
    <border/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3F3F3F"/>
      </bottom>
    </border>
    <border>
      <left style="thin">
        <color rgb="FFA5A5A5"/>
      </left>
      <right style="thin">
        <color rgb="FFA5A5A5"/>
      </right>
      <top style="thin">
        <color rgb="FFA5A5A5"/>
      </top>
    </border>
    <border>
      <left style="thin">
        <color rgb="FFA5A5A5"/>
      </left>
      <right style="thin">
        <color rgb="FF3F3F3F"/>
      </right>
      <top style="thin">
        <color rgb="FF3F3F3F"/>
      </top>
      <bottom style="thin">
        <color rgb="FFA5A5A5"/>
      </bottom>
    </border>
    <border>
      <left style="thin">
        <color rgb="FF3F3F3F"/>
      </left>
      <right style="thin">
        <color rgb="FFA5A5A5"/>
      </right>
      <top style="thin">
        <color rgb="FF3F3F3F"/>
      </top>
      <bottom style="thin">
        <color rgb="FFA5A5A5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3F3F3F"/>
      </top>
      <bottom style="thin">
        <color rgb="FFA5A5A5"/>
      </bottom>
    </border>
    <border>
      <left style="thin">
        <color rgb="FFA5A5A5"/>
      </left>
      <right style="thin">
        <color rgb="FF3F3F3F"/>
      </right>
      <top style="thin">
        <color rgb="FFA5A5A5"/>
      </top>
      <bottom style="thin">
        <color rgb="FFA5A5A5"/>
      </bottom>
    </border>
    <border>
      <left style="thin">
        <color rgb="FF3F3F3F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A5A5A5"/>
      </right>
      <bottom style="thin">
        <color rgb="FFA5A5A5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top" wrapText="1"/>
    </xf>
    <xf borderId="1" fillId="2" fontId="1" numFmtId="49" xfId="0" applyAlignment="1" applyBorder="1" applyFill="1" applyFont="1" applyNumberFormat="1">
      <alignment shrinkToFit="0" vertical="top" wrapText="1"/>
    </xf>
    <xf borderId="2" fillId="2" fontId="1" numFmtId="49" xfId="0" applyAlignment="1" applyBorder="1" applyFont="1" applyNumberFormat="1">
      <alignment shrinkToFit="0" vertical="top" wrapText="1"/>
    </xf>
    <xf borderId="0" fillId="0" fontId="0" numFmtId="0" xfId="0" applyAlignment="1" applyFont="1">
      <alignment shrinkToFit="0" vertical="top" wrapText="1"/>
    </xf>
    <xf borderId="3" fillId="3" fontId="1" numFmtId="0" xfId="0" applyAlignment="1" applyBorder="1" applyFill="1" applyFont="1">
      <alignment shrinkToFit="0" vertical="top" wrapText="1"/>
    </xf>
    <xf borderId="4" fillId="0" fontId="0" numFmtId="49" xfId="0" applyAlignment="1" applyBorder="1" applyFont="1" applyNumberFormat="1">
      <alignment shrinkToFit="0" vertical="top" wrapText="1"/>
    </xf>
    <xf borderId="5" fillId="0" fontId="0" numFmtId="0" xfId="0" applyAlignment="1" applyBorder="1" applyFont="1">
      <alignment horizontal="left" shrinkToFit="0" vertical="top" wrapText="1"/>
    </xf>
    <xf borderId="6" fillId="0" fontId="0" numFmtId="0" xfId="0" applyAlignment="1" applyBorder="1" applyFont="1">
      <alignment shrinkToFit="0" vertical="top" wrapText="1"/>
    </xf>
    <xf borderId="7" fillId="0" fontId="0" numFmtId="0" xfId="0" applyAlignment="1" applyBorder="1" applyFont="1">
      <alignment shrinkToFit="0" vertical="top" wrapText="1"/>
    </xf>
    <xf borderId="0" fillId="0" fontId="2" numFmtId="0" xfId="0" applyAlignment="1" applyFont="1">
      <alignment readingOrder="0" shrinkToFit="0" vertical="top" wrapText="0"/>
    </xf>
    <xf borderId="8" fillId="3" fontId="1" numFmtId="0" xfId="0" applyAlignment="1" applyBorder="1" applyFont="1">
      <alignment shrinkToFit="0" vertical="top" wrapText="1"/>
    </xf>
    <xf borderId="9" fillId="0" fontId="0" numFmtId="49" xfId="0" applyAlignment="1" applyBorder="1" applyFont="1" applyNumberFormat="1">
      <alignment shrinkToFit="0" vertical="top" wrapText="1"/>
    </xf>
    <xf borderId="10" fillId="0" fontId="0" numFmtId="0" xfId="0" applyAlignment="1" applyBorder="1" applyFont="1">
      <alignment shrinkToFit="0" vertical="top" wrapText="1"/>
    </xf>
    <xf borderId="8" fillId="3" fontId="3" numFmtId="49" xfId="0" applyAlignment="1" applyBorder="1" applyFont="1" applyNumberFormat="1">
      <alignment shrinkToFit="0" vertical="top" wrapText="1"/>
    </xf>
    <xf borderId="9" fillId="0" fontId="3" numFmtId="49" xfId="0" applyAlignment="1" applyBorder="1" applyFont="1" applyNumberFormat="1">
      <alignment shrinkToFit="0" vertical="top" wrapText="1"/>
    </xf>
    <xf borderId="10" fillId="0" fontId="3" numFmtId="0" xfId="0" applyAlignment="1" applyBorder="1" applyFont="1">
      <alignment shrinkToFit="0" vertical="top" wrapText="1"/>
    </xf>
    <xf borderId="11" fillId="0" fontId="3" numFmtId="0" xfId="0" applyAlignment="1" applyBorder="1" applyFont="1">
      <alignment shrinkToFit="0" vertical="top" wrapText="1"/>
    </xf>
    <xf borderId="0" fillId="0" fontId="4" numFmtId="0" xfId="0" applyAlignment="1" applyFont="1">
      <alignment readingOrder="0" shrinkToFit="0" vertical="top" wrapText="0"/>
    </xf>
    <xf borderId="4" fillId="0" fontId="0" numFmtId="0" xfId="0" applyAlignment="1" applyBorder="1" applyFont="1">
      <alignment shrinkToFit="0" vertical="top" wrapText="1"/>
    </xf>
    <xf borderId="9" fillId="0" fontId="0" numFmtId="0" xfId="0" applyAlignment="1" applyBorder="1" applyFont="1">
      <alignment shrinkToFit="0" vertical="top" wrapText="1"/>
    </xf>
    <xf borderId="3" fillId="3" fontId="1" numFmtId="49" xfId="0" applyAlignment="1" applyBorder="1" applyFont="1" applyNumberFormat="1">
      <alignment shrinkToFit="0" vertical="top" wrapText="1"/>
    </xf>
    <xf borderId="7" fillId="0" fontId="0" numFmtId="49" xfId="0" applyAlignment="1" applyBorder="1" applyFont="1" applyNumberFormat="1">
      <alignment shrinkToFit="0" vertical="top" wrapText="1"/>
    </xf>
    <xf borderId="7" fillId="0" fontId="0" numFmtId="164" xfId="0" applyAlignment="1" applyBorder="1" applyFont="1" applyNumberFormat="1">
      <alignment shrinkToFit="0" vertical="top" wrapText="1"/>
    </xf>
    <xf borderId="8" fillId="3" fontId="1" numFmtId="49" xfId="0" applyAlignment="1" applyBorder="1" applyFont="1" applyNumberFormat="1">
      <alignment shrinkToFit="0" vertical="top" wrapText="1"/>
    </xf>
    <xf borderId="10" fillId="0" fontId="0" numFmtId="49" xfId="0" applyAlignment="1" applyBorder="1" applyFont="1" applyNumberFormat="1">
      <alignment shrinkToFit="0" vertical="top" wrapText="1"/>
    </xf>
    <xf borderId="10" fillId="0" fontId="0" numFmtId="164" xfId="0" applyAlignment="1" applyBorder="1" applyFont="1" applyNumberForma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Total Hikes vs. Year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'Summary Yearly'!$B$1</c:f>
            </c:strRef>
          </c:tx>
          <c:marker>
            <c:symbol val="none"/>
          </c:marker>
          <c:cat>
            <c:strRef>
              <c:f>'Summary Yearly'!$A$2:$A$1000</c:f>
            </c:strRef>
          </c:cat>
          <c:val>
            <c:numRef>
              <c:f>'Summary Yearly'!$B$2:$B$1000</c:f>
              <c:numCache/>
            </c:numRef>
          </c:val>
          <c:smooth val="0"/>
        </c:ser>
        <c:axId val="668330757"/>
        <c:axId val="520467971"/>
      </c:lineChart>
      <c:catAx>
        <c:axId val="6683307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20467971"/>
      </c:catAx>
      <c:valAx>
        <c:axId val="5204679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Total Hikes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6833075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Avg Steep/mi vs. Year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'Summary Yearly'!$G$1</c:f>
            </c:strRef>
          </c:tx>
          <c:marker>
            <c:symbol val="none"/>
          </c:marker>
          <c:cat>
            <c:strRef>
              <c:f>'Summary Yearly'!$A$2:$A$1000</c:f>
            </c:strRef>
          </c:cat>
          <c:val>
            <c:numRef>
              <c:f>'Summary Yearly'!$G$2:$G$1000</c:f>
              <c:numCache/>
            </c:numRef>
          </c:val>
          <c:smooth val="0"/>
        </c:ser>
        <c:axId val="385796211"/>
        <c:axId val="835126128"/>
      </c:lineChart>
      <c:catAx>
        <c:axId val="3857962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35126128"/>
      </c:catAx>
      <c:valAx>
        <c:axId val="8351261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Avg Steep/mi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8579621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Total Distance and Avg Dist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'Summary Yearly'!$C$1</c:f>
            </c:strRef>
          </c:tx>
          <c:marker>
            <c:symbol val="none"/>
          </c:marker>
          <c:cat>
            <c:strRef>
              <c:f>'Summary Yearly'!$A$2:$A$1000</c:f>
            </c:strRef>
          </c:cat>
          <c:val>
            <c:numRef>
              <c:f>'Summary Yearly'!$C$2:$C$1000</c:f>
              <c:numCache/>
            </c:numRef>
          </c:val>
          <c:smooth val="0"/>
        </c:ser>
        <c:axId val="479327454"/>
        <c:axId val="1018494536"/>
      </c:lineChart>
      <c:catAx>
        <c:axId val="47932745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18494536"/>
      </c:catAx>
      <c:valAx>
        <c:axId val="10184945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Total Distance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79327454"/>
      </c:valAx>
      <c:lineChart>
        <c:varyColors val="0"/>
        <c:ser>
          <c:idx val="1"/>
          <c:order val="1"/>
          <c:tx>
            <c:strRef>
              <c:f>'Summary Yearly'!$D$1</c:f>
            </c:strRef>
          </c:tx>
          <c:marker>
            <c:symbol val="none"/>
          </c:marker>
          <c:cat>
            <c:strRef>
              <c:f>'Summary Yearly'!$A$2:$A$1000</c:f>
            </c:strRef>
          </c:cat>
          <c:val>
            <c:numRef>
              <c:f>'Summary Yearly'!$D$2:$D$1000</c:f>
              <c:numCache/>
            </c:numRef>
          </c:val>
          <c:smooth val="0"/>
        </c:ser>
        <c:axId val="554234063"/>
        <c:axId val="1526843776"/>
      </c:lineChart>
      <c:catAx>
        <c:axId val="55423406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26843776"/>
      </c:catAx>
      <c:valAx>
        <c:axId val="1526843776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Avg Distance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54234063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Total Gain and Avg Gain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'Summary Yearly'!$E$1</c:f>
            </c:strRef>
          </c:tx>
          <c:marker>
            <c:symbol val="none"/>
          </c:marker>
          <c:cat>
            <c:strRef>
              <c:f>'Summary Yearly'!$A$2:$A$1000</c:f>
            </c:strRef>
          </c:cat>
          <c:val>
            <c:numRef>
              <c:f>'Summary Yearly'!$E$2:$E$1000</c:f>
              <c:numCache/>
            </c:numRef>
          </c:val>
          <c:smooth val="0"/>
        </c:ser>
        <c:axId val="820025307"/>
        <c:axId val="345445760"/>
      </c:lineChart>
      <c:catAx>
        <c:axId val="8200253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45445760"/>
      </c:catAx>
      <c:valAx>
        <c:axId val="34544576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20025307"/>
      </c:valAx>
      <c:lineChart>
        <c:varyColors val="0"/>
        <c:ser>
          <c:idx val="1"/>
          <c:order val="1"/>
          <c:tx>
            <c:strRef>
              <c:f>'Summary Yearly'!$F$1</c:f>
            </c:strRef>
          </c:tx>
          <c:marker>
            <c:symbol val="none"/>
          </c:marker>
          <c:cat>
            <c:strRef>
              <c:f>'Summary Yearly'!$A$2:$A$1000</c:f>
            </c:strRef>
          </c:cat>
          <c:val>
            <c:numRef>
              <c:f>'Summary Yearly'!$F$2:$F$1000</c:f>
              <c:numCache/>
            </c:numRef>
          </c:val>
          <c:smooth val="0"/>
        </c:ser>
        <c:axId val="1722702985"/>
        <c:axId val="1543956237"/>
      </c:lineChart>
      <c:catAx>
        <c:axId val="172270298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43956237"/>
      </c:catAx>
      <c:valAx>
        <c:axId val="1543956237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22702985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24941"/>
          <c:y val="0.0436364"/>
          <c:w val="0.845567"/>
          <c:h val="0.883864"/>
        </c:manualLayout>
      </c:layout>
      <c:lineChart>
        <c:varyColors val="0"/>
        <c:ser>
          <c:idx val="0"/>
          <c:order val="0"/>
          <c:tx>
            <c:v>Total Hikes</c:v>
          </c:tx>
          <c:spPr>
            <a:ln cmpd="sng" w="47625">
              <a:solidFill>
                <a:srgbClr val="88AAAA"/>
              </a:solidFill>
              <a:prstDash val="solid"/>
            </a:ln>
          </c:spPr>
          <c:marker>
            <c:symbol val="none"/>
          </c:marker>
          <c:cat>
            <c:strRef>
              <c:f>'Summary Yearly'!$A$2:$A$9</c:f>
            </c:strRef>
          </c:cat>
          <c:val>
            <c:numRef>
              <c:f>'Summary Yearly'!$B$2:$B$9</c:f>
              <c:numCache/>
            </c:numRef>
          </c:val>
          <c:smooth val="0"/>
        </c:ser>
        <c:axId val="1248113679"/>
        <c:axId val="1123829594"/>
      </c:lineChart>
      <c:catAx>
        <c:axId val="12481136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0"/>
          <a:lstStyle/>
          <a:p>
            <a:pPr lvl="0">
              <a:defRPr b="0" i="0" sz="1000">
                <a:solidFill>
                  <a:srgbClr val="000000"/>
                </a:solidFill>
                <a:latin typeface="Lato Regular"/>
              </a:defRPr>
            </a:pPr>
          </a:p>
        </c:txPr>
        <c:crossAx val="1123829594"/>
      </c:catAx>
      <c:valAx>
        <c:axId val="11238295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100">
                    <a:solidFill>
                      <a:srgbClr val="88AAAA"/>
                    </a:solidFill>
                    <a:latin typeface="Lato Regular"/>
                  </a:defRPr>
                </a:pPr>
                <a:r>
                  <a:rPr b="0" i="0" sz="1100">
                    <a:solidFill>
                      <a:srgbClr val="88AAAA"/>
                    </a:solidFill>
                    <a:latin typeface="Lato Regular"/>
                  </a:rPr>
                  <a:t>Total Outings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1000">
                <a:solidFill>
                  <a:srgbClr val="000000"/>
                </a:solidFill>
                <a:latin typeface="Lato Regular"/>
              </a:defRPr>
            </a:pPr>
          </a:p>
        </c:txPr>
        <c:crossAx val="1248113679"/>
        <c:majorUnit val="1.75"/>
        <c:minorUnit val="0.875"/>
      </c:valAx>
    </c:plotArea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0976667"/>
          <c:y val="0.0436364"/>
          <c:w val="0.786124"/>
          <c:h val="0.883864"/>
        </c:manualLayout>
      </c:layout>
      <c:lineChart>
        <c:ser>
          <c:idx val="0"/>
          <c:order val="0"/>
          <c:tx>
            <c:strRef>
              <c:f>'Summary Yearly'!$C$1</c:f>
            </c:strRef>
          </c:tx>
          <c:spPr>
            <a:ln cmpd="sng" w="47625">
              <a:solidFill>
                <a:srgbClr val="88AAAA"/>
              </a:solidFill>
              <a:prstDash val="solid"/>
            </a:ln>
          </c:spPr>
          <c:marker>
            <c:symbol val="none"/>
          </c:marker>
          <c:cat>
            <c:strRef>
              <c:f>'Summary Yearly'!$A$2:$A$9</c:f>
            </c:strRef>
          </c:cat>
          <c:val>
            <c:numRef>
              <c:f>'Summary Yearly'!$C$2:$C$9</c:f>
              <c:numCache/>
            </c:numRef>
          </c:val>
          <c:smooth val="0"/>
        </c:ser>
        <c:ser>
          <c:idx val="1"/>
          <c:order val="1"/>
          <c:tx>
            <c:strRef>
              <c:f>'Summary Yearly'!$D$1</c:f>
            </c:strRef>
          </c:tx>
          <c:spPr>
            <a:ln cmpd="sng" w="47625">
              <a:solidFill>
                <a:srgbClr val="0099AA"/>
              </a:solidFill>
              <a:prstDash val="solid"/>
            </a:ln>
          </c:spPr>
          <c:marker>
            <c:symbol val="none"/>
          </c:marker>
          <c:cat>
            <c:strRef>
              <c:f>'Summary Yearly'!$A$2:$A$9</c:f>
            </c:strRef>
          </c:cat>
          <c:val>
            <c:numRef>
              <c:f>'Summary Yearly'!$D$2:$D$9</c:f>
              <c:numCache/>
            </c:numRef>
          </c:val>
          <c:smooth val="0"/>
        </c:ser>
        <c:axId val="882346582"/>
        <c:axId val="2051361042"/>
      </c:lineChart>
      <c:catAx>
        <c:axId val="88234658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0"/>
          <a:lstStyle/>
          <a:p>
            <a:pPr lvl="0">
              <a:defRPr b="0" i="0" sz="1000">
                <a:solidFill>
                  <a:srgbClr val="000000"/>
                </a:solidFill>
                <a:latin typeface="Lato Regular"/>
              </a:defRPr>
            </a:pPr>
          </a:p>
        </c:txPr>
        <c:crossAx val="2051361042"/>
      </c:catAx>
      <c:valAx>
        <c:axId val="205136104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100">
                    <a:solidFill>
                      <a:srgbClr val="88AAAA"/>
                    </a:solidFill>
                    <a:latin typeface="Lato Regular"/>
                  </a:defRPr>
                </a:pPr>
                <a:r>
                  <a:rPr b="0" i="0" sz="1100">
                    <a:solidFill>
                      <a:srgbClr val="88AAAA"/>
                    </a:solidFill>
                    <a:latin typeface="Lato Regular"/>
                  </a:rPr>
                  <a:t>O Total Distance (mi)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1000">
                <a:solidFill>
                  <a:srgbClr val="000000"/>
                </a:solidFill>
                <a:latin typeface="Lato Regular"/>
              </a:defRPr>
            </a:pPr>
          </a:p>
        </c:txPr>
        <c:crossAx val="882346582"/>
        <c:majorUnit val="15.0"/>
        <c:minorUnit val="7.5"/>
      </c:valAx>
    </c:plotArea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30914"/>
          <c:y val="0.0436364"/>
          <c:w val="0.750674"/>
          <c:h val="0.883864"/>
        </c:manualLayout>
      </c:layout>
      <c:lineChart>
        <c:ser>
          <c:idx val="0"/>
          <c:order val="0"/>
          <c:tx>
            <c:strRef>
              <c:f>'Summary Yearly'!$E$1</c:f>
            </c:strRef>
          </c:tx>
          <c:spPr>
            <a:ln cmpd="sng" w="47625">
              <a:solidFill>
                <a:srgbClr val="88AAAA"/>
              </a:solidFill>
              <a:prstDash val="solid"/>
            </a:ln>
          </c:spPr>
          <c:marker>
            <c:symbol val="none"/>
          </c:marker>
          <c:cat>
            <c:strRef>
              <c:f>'Summary Yearly'!$A$2:$A$9</c:f>
            </c:strRef>
          </c:cat>
          <c:val>
            <c:numRef>
              <c:f>'Summary Yearly'!$E$2:$E$9</c:f>
              <c:numCache/>
            </c:numRef>
          </c:val>
          <c:smooth val="0"/>
        </c:ser>
        <c:ser>
          <c:idx val="1"/>
          <c:order val="1"/>
          <c:tx>
            <c:strRef>
              <c:f>'Summary Yearly'!$F$1</c:f>
            </c:strRef>
          </c:tx>
          <c:spPr>
            <a:ln cmpd="sng" w="47625">
              <a:solidFill>
                <a:srgbClr val="0099AA"/>
              </a:solidFill>
              <a:prstDash val="solid"/>
            </a:ln>
          </c:spPr>
          <c:marker>
            <c:symbol val="none"/>
          </c:marker>
          <c:cat>
            <c:strRef>
              <c:f>'Summary Yearly'!$A$2:$A$9</c:f>
            </c:strRef>
          </c:cat>
          <c:val>
            <c:numRef>
              <c:f>'Summary Yearly'!$F$2:$F$9</c:f>
              <c:numCache/>
            </c:numRef>
          </c:val>
          <c:smooth val="0"/>
        </c:ser>
        <c:axId val="486796980"/>
        <c:axId val="1440209996"/>
      </c:lineChart>
      <c:catAx>
        <c:axId val="4867969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0"/>
          <a:lstStyle/>
          <a:p>
            <a:pPr lvl="0">
              <a:defRPr b="0" i="0" sz="1000">
                <a:solidFill>
                  <a:srgbClr val="000000"/>
                </a:solidFill>
                <a:latin typeface="Lato Regular"/>
              </a:defRPr>
            </a:pPr>
          </a:p>
        </c:txPr>
        <c:crossAx val="1440209996"/>
      </c:catAx>
      <c:valAx>
        <c:axId val="14402099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100">
                    <a:solidFill>
                      <a:srgbClr val="88AAAA"/>
                    </a:solidFill>
                    <a:latin typeface="Lato Regular"/>
                  </a:defRPr>
                </a:pPr>
                <a:r>
                  <a:rPr b="0" i="0" sz="1100">
                    <a:solidFill>
                      <a:srgbClr val="88AAAA"/>
                    </a:solidFill>
                    <a:latin typeface="Lato Regular"/>
                  </a:rPr>
                  <a:t>O Total Gain (ft)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1000">
                <a:solidFill>
                  <a:srgbClr val="000000"/>
                </a:solidFill>
                <a:latin typeface="Lato Regular"/>
              </a:defRPr>
            </a:pPr>
          </a:p>
        </c:txPr>
        <c:crossAx val="486796980"/>
        <c:majorUnit val="4000.0"/>
        <c:minorUnit val="2000.0"/>
      </c:valAx>
    </c:plotArea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32217"/>
          <c:y val="0.0436364"/>
          <c:w val="0.838536"/>
          <c:h val="0.883864"/>
        </c:manualLayout>
      </c:layout>
      <c:lineChart>
        <c:varyColors val="0"/>
        <c:ser>
          <c:idx val="0"/>
          <c:order val="0"/>
          <c:tx>
            <c:v>Avg Steep/mi</c:v>
          </c:tx>
          <c:spPr>
            <a:ln cmpd="sng" w="47625">
              <a:solidFill>
                <a:srgbClr val="88AAAA"/>
              </a:solidFill>
              <a:prstDash val="solid"/>
            </a:ln>
          </c:spPr>
          <c:marker>
            <c:symbol val="none"/>
          </c:marker>
          <c:cat>
            <c:strRef>
              <c:f>'Summary Yearly'!$A$2:$A$9</c:f>
            </c:strRef>
          </c:cat>
          <c:val>
            <c:numRef>
              <c:f>'Summary Yearly'!$G$2:$G$9</c:f>
              <c:numCache/>
            </c:numRef>
          </c:val>
          <c:smooth val="0"/>
        </c:ser>
        <c:axId val="1884586092"/>
        <c:axId val="206813335"/>
      </c:lineChart>
      <c:catAx>
        <c:axId val="18845860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0"/>
          <a:lstStyle/>
          <a:p>
            <a:pPr lvl="0">
              <a:defRPr b="0" i="0" sz="1000">
                <a:solidFill>
                  <a:srgbClr val="000000"/>
                </a:solidFill>
                <a:latin typeface="Lato Regular"/>
              </a:defRPr>
            </a:pPr>
          </a:p>
        </c:txPr>
        <c:crossAx val="206813335"/>
      </c:catAx>
      <c:valAx>
        <c:axId val="20681333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100">
                    <a:solidFill>
                      <a:srgbClr val="88AAAA"/>
                    </a:solidFill>
                    <a:latin typeface="Lato Regular"/>
                  </a:defRPr>
                </a:pPr>
                <a:r>
                  <a:rPr b="0" i="0" sz="1100">
                    <a:solidFill>
                      <a:srgbClr val="88AAAA"/>
                    </a:solidFill>
                    <a:latin typeface="Lato Regular"/>
                  </a:rPr>
                  <a:t>Average Steepness (ft/mi)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1000">
                <a:solidFill>
                  <a:srgbClr val="000000"/>
                </a:solidFill>
                <a:latin typeface="Lato Regular"/>
              </a:defRPr>
            </a:pPr>
          </a:p>
        </c:txPr>
        <c:crossAx val="1884586092"/>
        <c:majorUnit val="275.0"/>
        <c:minorUnit val="137.5"/>
      </c:valAx>
    </c:plotArea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Relationship Id="rId3" Type="http://schemas.openxmlformats.org/officeDocument/2006/relationships/chart" Target="../charts/chart7.xml"/><Relationship Id="rId4" Type="http://schemas.openxmlformats.org/officeDocument/2006/relationships/chart" Target="../charts/chart8.xml"/><Relationship Id="rId5" Type="http://schemas.openxmlformats.org/officeDocument/2006/relationships/hyperlink" Target="https://www.cherlynelizaphoto.com/alpinewanderlus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457200</xdr:colOff>
      <xdr:row>10</xdr:row>
      <xdr:rowOff>171450</xdr:rowOff>
    </xdr:from>
    <xdr:ext cx="4438650" cy="27432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8</xdr:col>
      <xdr:colOff>704850</xdr:colOff>
      <xdr:row>10</xdr:row>
      <xdr:rowOff>171450</xdr:rowOff>
    </xdr:from>
    <xdr:ext cx="4438650" cy="274320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</xdr:col>
      <xdr:colOff>457200</xdr:colOff>
      <xdr:row>27</xdr:row>
      <xdr:rowOff>38100</xdr:rowOff>
    </xdr:from>
    <xdr:ext cx="4438650" cy="2743200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8</xdr:col>
      <xdr:colOff>704850</xdr:colOff>
      <xdr:row>27</xdr:row>
      <xdr:rowOff>38100</xdr:rowOff>
    </xdr:from>
    <xdr:ext cx="4438650" cy="2743200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190500</xdr:colOff>
      <xdr:row>18</xdr:row>
      <xdr:rowOff>104775</xdr:rowOff>
    </xdr:from>
    <xdr:ext cx="4552950" cy="3419475"/>
    <xdr:graphicFrame>
      <xdr:nvGraphicFramePr>
        <xdr:cNvPr id="5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11</xdr:col>
      <xdr:colOff>295275</xdr:colOff>
      <xdr:row>45</xdr:row>
      <xdr:rowOff>19050</xdr:rowOff>
    </xdr:from>
    <xdr:ext cx="4933950" cy="3419475"/>
    <xdr:graphicFrame>
      <xdr:nvGraphicFramePr>
        <xdr:cNvPr id="6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19</xdr:col>
      <xdr:colOff>304800</xdr:colOff>
      <xdr:row>18</xdr:row>
      <xdr:rowOff>104775</xdr:rowOff>
    </xdr:from>
    <xdr:ext cx="5114925" cy="3419475"/>
    <xdr:graphicFrame>
      <xdr:nvGraphicFramePr>
        <xdr:cNvPr id="7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19</xdr:col>
      <xdr:colOff>381000</xdr:colOff>
      <xdr:row>45</xdr:row>
      <xdr:rowOff>19050</xdr:rowOff>
    </xdr:from>
    <xdr:ext cx="4591050" cy="3419475"/>
    <xdr:graphicFrame>
      <xdr:nvGraphicFramePr>
        <xdr:cNvPr id="8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0</xdr:col>
      <xdr:colOff>0</xdr:colOff>
      <xdr:row>26</xdr:row>
      <xdr:rowOff>19050</xdr:rowOff>
    </xdr:from>
    <xdr:ext cx="4838700" cy="2724150"/>
    <xdr:sp>
      <xdr:nvSpPr>
        <xdr:cNvPr id="3" name="Shape 3"/>
        <xdr:cNvSpPr/>
      </xdr:nvSpPr>
      <xdr:spPr>
        <a:xfrm>
          <a:off x="2931413" y="2417925"/>
          <a:ext cx="4829175" cy="2724150"/>
        </a:xfrm>
        <a:prstGeom prst="rect">
          <a:avLst/>
        </a:prstGeom>
        <a:noFill/>
        <a:ln>
          <a:noFill/>
        </a:ln>
      </xdr:spPr>
      <xdr:txBody>
        <a:bodyPr anchorCtr="0" anchor="t" bIns="50800" lIns="50800" spcFirstLastPara="1" rIns="50800" wrap="square" tIns="50800">
          <a:noAutofit/>
        </a:bodyPr>
        <a:lstStyle/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Helvetica Neue"/>
            <a:buNone/>
          </a:pPr>
          <a:r>
            <a:rPr b="0" i="0" lang="en-US" sz="1100" u="none" cap="none" strike="noStrik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HOW TO USE:</a:t>
          </a:r>
          <a:endParaRPr b="0" i="0" sz="1100" u="none" cap="none" strike="noStrik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indent="-152400" lvl="0" marL="15240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320"/>
            <a:buFont typeface="Helvetica Neue"/>
            <a:buChar char="-"/>
          </a:pPr>
          <a:r>
            <a:rPr b="0" i="0" lang="en-US" sz="1100" u="none" cap="none" strike="noStrik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Add new activity to the other tabs and they will be summed up here</a:t>
          </a:r>
          <a:endParaRPr b="0" i="0" sz="1100" u="none" cap="none" strike="noStrik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indent="-152400" lvl="0" marL="15240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320"/>
            <a:buFont typeface="Helvetica Neue"/>
            <a:buChar char="-"/>
          </a:pPr>
          <a:r>
            <a:rPr b="0" i="0" lang="en-US" sz="1100" u="none" cap="none" strike="noStrik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Locations should be the same names as the tabs</a:t>
          </a:r>
          <a:endParaRPr b="0" i="0" sz="1100" u="none" cap="none" strike="noStrik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indent="-152400" lvl="0" marL="15240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320"/>
            <a:buFont typeface="Helvetica Neue"/>
            <a:buChar char="-"/>
          </a:pPr>
          <a:r>
            <a:rPr b="0" i="0" lang="en-US" sz="1100" u="none" cap="none" strike="noStrik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Year and Location are used to find number of total hikes</a:t>
          </a:r>
          <a:endParaRPr b="0" i="0" sz="1100" u="none" cap="none" strike="noStrik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indent="-152400" lvl="0" marL="15240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320"/>
            <a:buFont typeface="Helvetica Neue"/>
            <a:buChar char="-"/>
          </a:pPr>
          <a:r>
            <a:rPr b="0" i="0" lang="en-US" sz="1100" u="none" cap="none" strike="noStrik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Current template uses the following types of activities as “hikes”:</a:t>
          </a:r>
          <a:endParaRPr b="0" i="0" sz="1100" u="none" cap="none" strike="noStrik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indent="-152400" lvl="1" marL="30480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320"/>
            <a:buFont typeface="Helvetica Neue"/>
            <a:buChar char="-"/>
          </a:pPr>
          <a:r>
            <a:rPr b="0" i="0" lang="en-US" sz="1100" u="none" cap="none" strike="noStrik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Hiking</a:t>
          </a:r>
          <a:endParaRPr b="0" i="0" sz="1100" u="none" cap="none" strike="noStrik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indent="-152400" lvl="1" marL="30480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320"/>
            <a:buFont typeface="Helvetica Neue"/>
            <a:buChar char="-"/>
          </a:pPr>
          <a:r>
            <a:rPr b="0" i="0" lang="en-US" sz="1100" u="none" cap="none" strike="noStrik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Backpacking</a:t>
          </a:r>
          <a:endParaRPr b="0" i="0" sz="1100" u="none" cap="none" strike="noStrik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indent="-152400" lvl="1" marL="30480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320"/>
            <a:buFont typeface="Helvetica Neue"/>
            <a:buChar char="-"/>
          </a:pPr>
          <a:r>
            <a:rPr b="0" i="0" lang="en-US" sz="1100" u="none" cap="none" strike="noStrik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Mountaineering</a:t>
          </a:r>
          <a:endParaRPr b="0" i="0" sz="1100" u="none" cap="none" strike="noStrik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indent="-152400" lvl="1" marL="30480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320"/>
            <a:buFont typeface="Helvetica Neue"/>
            <a:buChar char="-"/>
          </a:pPr>
          <a:r>
            <a:rPr b="0" i="0" lang="en-US" sz="1100" u="none" cap="none" strike="noStrik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Backcountry Skiing</a:t>
          </a:r>
          <a:endParaRPr b="0" i="0" sz="1100" u="none" cap="none" strike="noStrik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indent="-152400" lvl="1" marL="30480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320"/>
            <a:buFont typeface="Helvetica Neue"/>
            <a:buChar char="-"/>
          </a:pPr>
          <a:r>
            <a:rPr b="0" i="0" lang="en-US" sz="1100" u="none" cap="none" strike="noStrik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XC Skiing</a:t>
          </a:r>
          <a:endParaRPr b="0" i="0" sz="1100" u="none" cap="none" strike="noStrik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indent="-152400" lvl="1" marL="30480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320"/>
            <a:buFont typeface="Helvetica Neue"/>
            <a:buChar char="-"/>
          </a:pPr>
          <a:r>
            <a:rPr b="0" i="0" lang="en-US" sz="1100" u="none" cap="none" strike="noStrik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Scrambling</a:t>
          </a:r>
          <a:endParaRPr b="0" i="0" sz="1100" u="none" cap="none" strike="noStrik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indent="-152400" lvl="0" marL="15240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320"/>
            <a:buFont typeface="Helvetica Neue"/>
            <a:buChar char="-"/>
          </a:pPr>
          <a:r>
            <a:rPr b="0" i="0" lang="en-US" sz="1100" u="none" cap="none" strike="noStrik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To add more types or to exclude, use the same format in the formula</a:t>
          </a:r>
          <a:endParaRPr b="0" i="0" sz="1100" u="none" cap="none" strike="noStrik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indent="-152400" lvl="0" marL="15240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320"/>
            <a:buFont typeface="Helvetica Neue"/>
            <a:buChar char="-"/>
          </a:pPr>
          <a:r>
            <a:rPr b="0" i="0" lang="en-US" sz="1100" u="none" cap="none" strike="noStrik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Similar formula apples to all “Total ….” columns</a:t>
          </a:r>
          <a:endParaRPr b="0" i="0" sz="1100" u="none" cap="none" strike="noStrik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indent="-152400" lvl="0" marL="15240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320"/>
            <a:buFont typeface="Helvetica Neue"/>
            <a:buChar char="-"/>
          </a:pPr>
          <a:r>
            <a:rPr b="0" i="0" lang="en-US" sz="1100" u="none" cap="none" strike="noStrik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Longest/Most columns are manually added</a:t>
          </a:r>
          <a:endParaRPr sz="1400"/>
        </a:p>
      </xdr:txBody>
    </xdr:sp>
    <xdr:clientData fLocksWithSheet="0"/>
  </xdr:oneCellAnchor>
  <xdr:oneCellAnchor>
    <xdr:from>
      <xdr:col>0</xdr:col>
      <xdr:colOff>542925</xdr:colOff>
      <xdr:row>86</xdr:row>
      <xdr:rowOff>66675</xdr:rowOff>
    </xdr:from>
    <xdr:ext cx="2362200" cy="314325"/>
    <xdr:sp>
      <xdr:nvSpPr>
        <xdr:cNvPr id="4" name="Shape 4"/>
        <xdr:cNvSpPr/>
      </xdr:nvSpPr>
      <xdr:spPr>
        <a:xfrm>
          <a:off x="4169663" y="3627600"/>
          <a:ext cx="2352675" cy="304800"/>
        </a:xfrm>
        <a:prstGeom prst="rect">
          <a:avLst/>
        </a:prstGeom>
        <a:noFill/>
        <a:ln>
          <a:noFill/>
        </a:ln>
      </xdr:spPr>
      <xdr:txBody>
        <a:bodyPr anchorCtr="0" anchor="t" bIns="50800" lIns="50800" spcFirstLastPara="1" rIns="50800" wrap="square" tIns="50800">
          <a:noAutofit/>
        </a:bodyPr>
        <a:lstStyle/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Helvetica Neue"/>
            <a:buNone/>
          </a:pPr>
          <a:r>
            <a:rPr b="0" i="0" lang="en-US" sz="1100" u="none" cap="none" strike="noStrik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Template from </a:t>
          </a:r>
          <a:r>
            <a:rPr b="0" i="0" lang="en-US" sz="1100" u="sng" cap="none" strike="noStrike">
              <a:solidFill>
                <a:schemeClr val="hlink"/>
              </a:solidFill>
              <a:latin typeface="Helvetica Neue"/>
              <a:ea typeface="Helvetica Neue"/>
              <a:cs typeface="Helvetica Neue"/>
              <a:sym typeface="Helvetica Neue"/>
              <a:hlinkClick r:id="rId5"/>
            </a:rPr>
            <a:t>Cherlyn Eliza Photography</a:t>
          </a:r>
          <a:endParaRPr sz="14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cherlynelizaphoto.com/alpinewanderlust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3" width="10.14"/>
    <col customWidth="1" min="4" max="4" width="12.71"/>
    <col customWidth="1" min="5" max="5" width="9.43"/>
    <col customWidth="1" min="6" max="6" width="12.0"/>
    <col customWidth="1" min="7" max="7" width="13.86"/>
    <col customWidth="1" min="8" max="8" width="12.14"/>
    <col customWidth="1" min="9" max="26" width="16.29"/>
  </cols>
  <sheetData>
    <row r="1" ht="20.2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0.25" customHeight="1">
      <c r="A2" s="4">
        <v>2013.0</v>
      </c>
      <c r="B2" s="5" t="s">
        <v>9</v>
      </c>
      <c r="C2" s="6">
        <f t="shared" ref="C2:C12" si="1">COUNTIFS(INDIRECT($B2&amp;"!H:H"),"="&amp;$A2,INDIRECT($B2&amp;"!D:D"),"=Hiking")+COUNTIFS(INDIRECT($B2&amp;"!H:H"),"="&amp;$A2,INDIRECT($B2&amp;"!D:D"),"=Backpacking")+COUNTIFS(INDIRECT($B2&amp;"!H:H"),"="&amp;$A2,INDIRECT($B2&amp;"!D:D"),"=Mountaineering")+COUNTIFS(INDIRECT($B2&amp;"!H:H"),"="&amp;$A2,INDIRECT($B2&amp;"!D:D"),"=Backcountry Skiing")+COUNTIFS(INDIRECT($B2&amp;"!H:H"),"="&amp;$A2,INDIRECT($B2&amp;"!D:D"),"=XC Skiing")+COUNTIFS(INDIRECT($B2&amp;"!H:H"),"="&amp;$A2,INDIRECT($B2&amp;"!D:D"),"=Scrambling")</f>
        <v>1</v>
      </c>
      <c r="D2" s="6">
        <f t="shared" ref="D2:D12" si="2">SUMIFS(INDIRECT($B2&amp;"!E:E"),INDIRECT($B2&amp;"!H:H"),"="&amp;$A2,INDIRECT($B2&amp;"!D:D"),"=Hiking")+SUMIFS(INDIRECT($B2&amp;"!E:E"),INDIRECT($B2&amp;"!H:H"),"="&amp;$A2,INDIRECT($B2&amp;"!D:D"),"=Backpacking")+SUMIFS(INDIRECT($B2&amp;"!E:E"),INDIRECT($B2&amp;"!H:H"),"="&amp;$A2,INDIRECT($B2&amp;"!D:D"),"=Mountaineering")+SUMIFS(INDIRECT($B2&amp;"!E:E"),INDIRECT($B2&amp;"!H:H"),"="&amp;$A2,INDIRECT($B2&amp;"!D:D"),"=Backcountry Skiing")+SUMIFS(INDIRECT($B2&amp;"!E:E"),INDIRECT($B2&amp;"!H:H"),"="&amp;$A2,INDIRECT($B2&amp;"!D:D"),"=XC Skiing")+SUMIFS(INDIRECT($B2&amp;"!E:E"),INDIRECT($B2&amp;"!H:H"),"="&amp;$A2,INDIRECT($B2&amp;"!D:D"),"=Scrambling")</f>
        <v>8</v>
      </c>
      <c r="E2" s="6">
        <f t="shared" ref="E2:E12" si="3">SUMIFS(INDIRECT($B2&amp;"!F:F"),INDIRECT($B2&amp;"!H:H"),"="&amp;$A2,INDIRECT($B2&amp;"!D:D"),"=Hiking")+SUMIFS(INDIRECT($B2&amp;"!F:F"),INDIRECT($B2&amp;"!H:H"),"="&amp;$A2,INDIRECT($B2&amp;"!D:D"),"=Backpacking")+SUMIFS(INDIRECT($B2&amp;"!F:F"),INDIRECT($B2&amp;"!H:H"),"="&amp;$A2,INDIRECT($B2&amp;"!D:D"),"=Mountaineering")+SUMIFS(INDIRECT($B2&amp;"!F:F"),INDIRECT($B2&amp;"!H:H"),"="&amp;$A2,INDIRECT($B2&amp;"!D:D"),"=Backcountry Skiing")+SUMIFS(INDIRECT($B2&amp;"!F:F"),INDIRECT($B2&amp;"!H:H"),"="&amp;$A2,INDIRECT($B2&amp;"!D:D"),"=XC Skiing")+SUMIFS(INDIRECT($B2&amp;"!F:F"),INDIRECT($B2&amp;"!H:H"),"="&amp;$A2,INDIRECT($B2&amp;"!D:D"),"=Scrambling")</f>
        <v>3625</v>
      </c>
      <c r="F2" s="7">
        <f>MAX(PNW!E2)</f>
        <v>8</v>
      </c>
      <c r="G2" s="8">
        <f>MAX(PNW!F$2)</f>
        <v>3625</v>
      </c>
      <c r="H2" s="8">
        <f>MAX(PNW!G$2)</f>
        <v>4150</v>
      </c>
      <c r="I2" s="8"/>
      <c r="J2" s="3"/>
      <c r="K2" s="9" t="s">
        <v>10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0.25" customHeight="1">
      <c r="A3" s="10">
        <v>2014.0</v>
      </c>
      <c r="B3" s="11" t="s">
        <v>9</v>
      </c>
      <c r="C3" s="6">
        <f t="shared" si="1"/>
        <v>2</v>
      </c>
      <c r="D3" s="6">
        <f t="shared" si="2"/>
        <v>12.4</v>
      </c>
      <c r="E3" s="6">
        <f t="shared" si="3"/>
        <v>4030</v>
      </c>
      <c r="F3" s="7">
        <f>MAX(PNW!E$3:E$4)</f>
        <v>7</v>
      </c>
      <c r="G3" s="12">
        <f>MAX(PNW!F$3:F$4)</f>
        <v>2300</v>
      </c>
      <c r="H3" s="12">
        <f>MAX(PNW!G$3:G$4)</f>
        <v>5325</v>
      </c>
      <c r="I3" s="12"/>
      <c r="J3" s="3"/>
      <c r="K3" s="9" t="s">
        <v>11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0.25" customHeight="1">
      <c r="A4" s="10">
        <v>2015.0</v>
      </c>
      <c r="B4" s="11" t="s">
        <v>12</v>
      </c>
      <c r="C4" s="6">
        <f t="shared" si="1"/>
        <v>1</v>
      </c>
      <c r="D4" s="6">
        <f t="shared" si="2"/>
        <v>4</v>
      </c>
      <c r="E4" s="6">
        <f t="shared" si="3"/>
        <v>2100</v>
      </c>
      <c r="F4" s="7">
        <f>MAX(Southwest!E2)</f>
        <v>4</v>
      </c>
      <c r="G4" s="12">
        <f>MAX(Southwest!F2)</f>
        <v>2100</v>
      </c>
      <c r="H4" s="12">
        <f>MAX(Southwest!G2)</f>
        <v>6507</v>
      </c>
      <c r="I4" s="12"/>
      <c r="J4" s="3"/>
      <c r="K4" s="9" t="s">
        <v>13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0.25" customHeight="1">
      <c r="A5" s="10">
        <v>2016.0</v>
      </c>
      <c r="B5" s="11" t="s">
        <v>9</v>
      </c>
      <c r="C5" s="6">
        <f t="shared" si="1"/>
        <v>3</v>
      </c>
      <c r="D5" s="6">
        <f t="shared" si="2"/>
        <v>18.6</v>
      </c>
      <c r="E5" s="6">
        <f t="shared" si="3"/>
        <v>7785</v>
      </c>
      <c r="F5" s="7">
        <f>MAX(PNW!E$5:E$7)</f>
        <v>8.6</v>
      </c>
      <c r="G5" s="12">
        <f>MAX(PNW!F$5:F$7)</f>
        <v>3760</v>
      </c>
      <c r="H5" s="12">
        <f>MAX(PNW!G$5:G$7)</f>
        <v>5600</v>
      </c>
      <c r="I5" s="12"/>
      <c r="J5" s="3"/>
      <c r="K5" s="9" t="s">
        <v>14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20.25" customHeight="1">
      <c r="A6" s="10">
        <v>2017.0</v>
      </c>
      <c r="B6" s="11" t="s">
        <v>9</v>
      </c>
      <c r="C6" s="6">
        <f t="shared" si="1"/>
        <v>3</v>
      </c>
      <c r="D6" s="6">
        <f t="shared" si="2"/>
        <v>14.2</v>
      </c>
      <c r="E6" s="6">
        <f t="shared" si="3"/>
        <v>3800</v>
      </c>
      <c r="F6" s="7">
        <f>MAX(PNW!E$8:E$10)</f>
        <v>6.2</v>
      </c>
      <c r="G6" s="12">
        <f>MAX(PNW!F$8:F$10)</f>
        <v>1400</v>
      </c>
      <c r="H6" s="12">
        <f>MAX(PNW!G$8:G$10)</f>
        <v>3870</v>
      </c>
      <c r="I6" s="12"/>
      <c r="J6" s="3"/>
      <c r="K6" s="9" t="s">
        <v>15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0.25" customHeight="1">
      <c r="A7" s="10">
        <v>2017.0</v>
      </c>
      <c r="B7" s="11" t="s">
        <v>12</v>
      </c>
      <c r="C7" s="6">
        <f t="shared" si="1"/>
        <v>1</v>
      </c>
      <c r="D7" s="6">
        <f t="shared" si="2"/>
        <v>5</v>
      </c>
      <c r="E7" s="6">
        <f t="shared" si="3"/>
        <v>2200</v>
      </c>
      <c r="F7" s="7">
        <f>MAX(Southwest!E3)</f>
        <v>5</v>
      </c>
      <c r="G7" s="12">
        <f>MAX(Southwest!F3)</f>
        <v>2200</v>
      </c>
      <c r="H7" s="12">
        <f>MAX(Southwest!G3)</f>
        <v>5790</v>
      </c>
      <c r="I7" s="12"/>
      <c r="J7" s="3"/>
      <c r="L7" s="9" t="s">
        <v>16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0.25" customHeight="1">
      <c r="A8" s="10">
        <v>2018.0</v>
      </c>
      <c r="B8" s="11" t="s">
        <v>9</v>
      </c>
      <c r="C8" s="6">
        <f t="shared" si="1"/>
        <v>1</v>
      </c>
      <c r="D8" s="6">
        <f t="shared" si="2"/>
        <v>8.5</v>
      </c>
      <c r="E8" s="6">
        <f t="shared" si="3"/>
        <v>3250</v>
      </c>
      <c r="F8" s="7">
        <f>MAX(PNW!E$11)</f>
        <v>8.5</v>
      </c>
      <c r="G8" s="12">
        <f>MAX(PNW!F$11)</f>
        <v>3250</v>
      </c>
      <c r="H8" s="12">
        <f>MAX(PNW!G$11)</f>
        <v>4450</v>
      </c>
      <c r="I8" s="12"/>
      <c r="J8" s="3"/>
      <c r="L8" s="9" t="s">
        <v>17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0.25" customHeight="1">
      <c r="A9" s="10">
        <v>2018.0</v>
      </c>
      <c r="B9" s="11" t="s">
        <v>18</v>
      </c>
      <c r="C9" s="6">
        <f t="shared" si="1"/>
        <v>1</v>
      </c>
      <c r="D9" s="6">
        <f t="shared" si="2"/>
        <v>8</v>
      </c>
      <c r="E9" s="6">
        <f t="shared" si="3"/>
        <v>1050</v>
      </c>
      <c r="F9" s="7">
        <f>MAX(Rockies!E2)</f>
        <v>8</v>
      </c>
      <c r="G9" s="12">
        <f>MAX(Rockies!F2)</f>
        <v>1050</v>
      </c>
      <c r="H9" s="12">
        <f>MAX(Rockies!G2)</f>
        <v>5880</v>
      </c>
      <c r="I9" s="12"/>
      <c r="J9" s="3"/>
      <c r="L9" s="9" t="s">
        <v>19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0.25" customHeight="1">
      <c r="A10" s="10">
        <v>2019.0</v>
      </c>
      <c r="B10" s="11" t="s">
        <v>9</v>
      </c>
      <c r="C10" s="6">
        <f t="shared" si="1"/>
        <v>6</v>
      </c>
      <c r="D10" s="6">
        <f t="shared" si="2"/>
        <v>53.6</v>
      </c>
      <c r="E10" s="6">
        <f t="shared" si="3"/>
        <v>14640</v>
      </c>
      <c r="F10" s="7">
        <f>MAX(PNW!E$12:E$17)</f>
        <v>13</v>
      </c>
      <c r="G10" s="12">
        <f>MAX(PNW!F$12:F$17)</f>
        <v>3900</v>
      </c>
      <c r="H10" s="12">
        <f>MAX(PNW!G$12:G$17)</f>
        <v>5740</v>
      </c>
      <c r="I10" s="12"/>
      <c r="J10" s="3"/>
      <c r="L10" s="9" t="s">
        <v>20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0.25" customHeight="1">
      <c r="A11" s="10">
        <v>2019.0</v>
      </c>
      <c r="B11" s="11" t="s">
        <v>21</v>
      </c>
      <c r="C11" s="6">
        <f t="shared" si="1"/>
        <v>1</v>
      </c>
      <c r="D11" s="6">
        <f t="shared" si="2"/>
        <v>3</v>
      </c>
      <c r="E11" s="6">
        <f t="shared" si="3"/>
        <v>600</v>
      </c>
      <c r="F11" s="7">
        <f>MAX('East Coast'!E2)</f>
        <v>3</v>
      </c>
      <c r="G11" s="12">
        <f>MAX('East Coast'!F2)</f>
        <v>600</v>
      </c>
      <c r="H11" s="12">
        <f>MAX('East Coast'!G2)</f>
        <v>1500</v>
      </c>
      <c r="I11" s="12"/>
      <c r="J11" s="3"/>
      <c r="L11" s="9" t="s">
        <v>22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0.25" customHeight="1">
      <c r="A12" s="10">
        <v>2020.0</v>
      </c>
      <c r="B12" s="11" t="s">
        <v>9</v>
      </c>
      <c r="C12" s="6">
        <f t="shared" si="1"/>
        <v>2</v>
      </c>
      <c r="D12" s="6">
        <f t="shared" si="2"/>
        <v>12</v>
      </c>
      <c r="E12" s="6">
        <f t="shared" si="3"/>
        <v>3020</v>
      </c>
      <c r="F12" s="7">
        <f>MAX(PNW!E$18:E$19)</f>
        <v>6.5</v>
      </c>
      <c r="G12" s="12">
        <f>MAX(PNW!F$18:F$19)</f>
        <v>1930</v>
      </c>
      <c r="H12" s="12">
        <f>MAX(PNW!G$18:G$19)</f>
        <v>7150</v>
      </c>
      <c r="I12" s="12"/>
      <c r="J12" s="3"/>
      <c r="L12" s="9" t="s">
        <v>23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0.25" customHeight="1">
      <c r="A13" s="13" t="s">
        <v>24</v>
      </c>
      <c r="B13" s="14"/>
      <c r="C13" s="15">
        <f t="shared" ref="C13:E13" si="4">SUM(C2:C12)</f>
        <v>22</v>
      </c>
      <c r="D13" s="16">
        <f t="shared" si="4"/>
        <v>147.3</v>
      </c>
      <c r="E13" s="16">
        <f t="shared" si="4"/>
        <v>46100</v>
      </c>
      <c r="F13" s="15">
        <f t="shared" ref="F13:H13" si="5">MAX(F2:F12)</f>
        <v>13</v>
      </c>
      <c r="G13" s="15">
        <f t="shared" si="5"/>
        <v>3900</v>
      </c>
      <c r="H13" s="15">
        <f t="shared" si="5"/>
        <v>7150</v>
      </c>
      <c r="I13" s="15"/>
      <c r="J13" s="3"/>
      <c r="K13" s="9" t="s">
        <v>25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8.0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9" t="s">
        <v>26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8.0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9" t="s">
        <v>27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8.0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8.0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8.0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8.0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8.0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17" t="s">
        <v>28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8.0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8.0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8.0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0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8.0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0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8.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8.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8.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8.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8.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8.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8.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8.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8.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8.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8.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8.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8.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8.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8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8.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8.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8.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8.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8.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8.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8.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8.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8.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8.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8.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8.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8.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8.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8.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8.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8.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8.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8.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8.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8.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8.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8.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8.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8.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8.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8.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8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8.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8.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8.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8.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8.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8.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8.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8.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8.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8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8.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8.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8.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8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8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8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8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8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8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8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8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8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8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8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8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8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8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8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8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8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8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8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8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8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8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8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8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8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8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8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8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8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8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8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8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8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8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8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8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8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8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8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8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8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8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8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8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8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8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8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8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8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8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8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8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8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8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8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8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8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8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8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8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8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8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8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8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8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8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8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8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8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8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8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8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8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8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8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8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8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8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8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8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8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8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8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8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8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8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8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8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8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8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8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8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8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8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8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8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8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8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8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8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8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8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8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8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8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8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8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8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8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8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8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8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8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8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8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8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8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8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8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8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8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8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8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8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8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8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8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8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8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8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8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8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8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8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8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8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8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8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8.0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8.0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8.0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8.0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8.0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8.0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8.0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8.0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8.0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8.0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8.0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8.0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8.0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8.0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8.0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8.0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8.0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8.0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8.0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8.0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8.0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8.0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8.0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8.0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8.0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8.0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8.0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8.0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8.0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8.0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8.0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8.0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8.0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8.0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8.0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8.0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8.0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8.0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8.0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8.0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8.0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8.0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8.0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8.0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8.0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8.0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8.0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8.0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8.0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8.0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8.0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8.0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8.0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8.0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8.0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8.0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8.0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8.0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8.0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8.0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8.0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8.0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8.0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8.0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8.0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8.0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8.0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8.0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8.0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8.0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8.0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8.0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8.0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8.0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8.0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8.0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8.0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8.0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8.0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8.0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8.0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8.0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8.0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8.0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8.0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8.0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8.0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8.0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8.0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8.0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8.0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8.0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8.0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8.0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8.0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8.0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8.0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8.0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8.0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8.0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8.0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8.0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8.0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8.0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8.0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8.0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8.0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8.0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8.0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8.0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8.0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8.0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8.0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8.0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8.0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8.0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8.0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8.0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8.0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8.0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8.0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8.0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8.0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8.0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8.0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8.0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8.0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8.0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8.0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8.0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8.0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8.0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8.0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8.0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8.0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8.0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8.0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8.0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8.0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8.0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8.0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8.0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8.0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8.0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8.0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8.0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8.0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8.0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8.0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8.0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8.0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8.0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8.0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8.0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8.0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8.0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8.0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8.0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8.0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8.0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8.0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8.0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8.0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8.0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8.0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8.0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8.0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8.0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8.0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8.0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8.0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8.0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8.0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8.0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8.0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8.0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8.0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8.0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8.0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8.0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8.0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8.0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8.0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8.0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8.0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8.0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8.0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8.0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8.0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8.0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8.0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8.0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8.0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8.0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8.0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8.0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8.0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8.0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8.0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8.0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8.0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8.0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8.0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8.0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8.0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8.0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8.0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8.0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8.0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8.0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8.0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8.0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8.0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8.0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8.0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8.0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8.0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8.0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8.0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8.0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8.0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8.0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8.0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8.0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8.0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8.0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8.0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8.0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8.0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8.0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8.0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8.0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8.0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8.0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8.0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8.0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8.0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8.0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8.0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8.0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8.0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8.0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8.0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8.0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8.0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8.0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8.0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8.0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8.0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8.0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8.0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8.0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8.0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8.0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8.0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8.0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8.0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8.0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8.0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8.0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8.0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8.0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8.0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8.0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8.0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8.0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8.0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8.0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8.0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8.0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8.0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8.0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8.0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8.0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8.0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8.0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8.0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8.0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8.0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8.0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8.0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8.0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8.0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8.0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8.0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8.0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8.0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8.0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8.0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8.0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8.0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8.0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8.0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8.0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8.0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8.0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8.0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8.0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8.0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8.0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8.0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8.0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8.0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8.0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8.0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8.0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8.0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8.0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8.0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8.0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8.0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8.0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8.0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8.0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8.0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8.0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8.0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8.0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8.0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8.0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8.0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8.0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8.0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8.0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8.0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8.0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8.0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8.0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8.0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8.0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8.0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8.0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8.0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8.0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8.0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8.0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8.0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8.0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8.0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8.0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8.0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8.0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8.0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8.0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8.0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8.0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8.0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8.0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8.0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8.0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8.0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8.0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8.0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8.0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8.0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8.0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8.0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8.0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8.0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8.0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8.0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8.0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8.0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8.0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8.0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8.0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8.0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8.0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8.0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8.0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8.0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8.0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8.0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8.0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8.0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8.0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8.0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8.0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8.0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8.0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8.0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8.0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8.0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8.0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8.0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8.0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8.0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8.0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8.0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8.0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8.0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8.0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8.0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8.0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8.0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8.0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8.0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8.0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8.0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8.0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8.0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8.0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8.0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8.0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8.0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8.0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8.0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8.0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8.0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8.0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8.0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8.0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8.0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8.0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8.0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8.0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8.0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8.0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8.0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8.0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8.0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8.0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8.0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8.0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8.0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8.0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8.0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8.0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8.0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8.0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8.0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8.0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8.0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8.0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8.0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8.0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8.0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8.0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8.0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8.0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8.0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8.0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8.0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8.0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8.0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8.0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8.0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8.0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8.0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8.0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8.0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8.0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8.0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8.0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8.0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8.0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8.0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8.0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8.0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8.0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8.0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8.0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8.0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8.0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8.0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8.0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8.0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8.0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8.0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8.0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8.0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8.0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8.0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8.0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8.0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8.0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8.0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8.0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8.0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8.0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8.0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8.0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8.0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8.0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8.0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8.0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8.0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8.0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8.0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8.0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8.0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8.0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8.0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8.0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8.0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8.0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8.0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8.0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8.0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8.0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8.0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8.0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8.0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8.0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8.0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8.0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8.0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8.0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8.0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8.0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8.0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8.0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8.0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8.0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8.0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8.0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8.0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8.0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8.0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8.0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8.0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8.0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8.0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8.0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8.0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8.0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8.0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8.0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8.0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8.0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8.0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8.0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8.0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8.0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8.0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8.0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8.0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8.0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8.0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8.0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8.0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8.0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8.0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8.0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8.0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8.0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8.0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8.0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8.0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8.0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8.0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8.0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8.0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8.0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8.0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8.0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8.0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8.0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8.0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8.0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8.0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8.0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8.0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8.0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8.0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8.0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8.0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8.0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8.0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8.0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8.0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8.0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8.0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8.0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8.0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8.0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8.0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8.0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8.0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8.0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8.0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8.0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8.0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8.0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8.0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8.0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8.0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8.0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8.0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8.0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8.0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8.0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8.0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8.0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8.0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8.0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8.0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8.0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8.0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8.0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8.0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8.0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8.0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8.0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8.0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8.0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8.0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8.0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8.0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8.0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8.0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8.0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8.0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8.0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8.0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8.0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8.0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8.0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8.0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8.0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8.0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8.0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8.0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8.0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8.0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8.0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8.0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8.0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8.0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8.0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8.0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8.0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8.0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8.0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8.0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8.0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8.0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8.0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8.0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8.0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8.0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8.0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8.0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8.0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8.0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8.0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8.0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8.0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8.0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8.0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8.0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8.0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8.0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8.0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8.0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8.0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8.0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8.0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8.0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8.0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8.0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8.0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8.0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8.0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8.0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8.0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8.0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8.0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8.0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8.0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8.0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8.0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8.0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8.0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8.0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8.0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8.0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8.0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8.0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8.0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8.0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8.0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8.0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8.0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8.0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8.0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8.0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8.0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8.0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8.0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8.0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8.0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8.0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8.0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8.0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8.0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8.0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8.0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8.0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8.0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8.0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8.0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8.0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8.0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8.0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8.0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8.0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8.0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8.0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8.0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8.0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8.0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8.0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8.0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8.0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8.0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8.0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8.0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8.0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8.0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8.0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8.0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8.0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8.0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8.0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8.0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8.0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8.0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8.0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8.0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8.0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8.0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8.0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8.0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8.0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8.0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8.0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8.0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8.0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8.0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8.0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8.0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8.0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8.0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8.0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8.0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8.0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8.0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8.0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8.0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8.0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8.0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8.0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8.0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8.0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8.0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8.0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8.0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8.0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8.0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8.0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8.0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8.0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8.0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8.0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8.0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8.0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8.0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8.0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8.0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8.0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8.0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8.0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8.0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8.0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8.0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8.0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8.0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8.0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hyperlinks>
    <hyperlink r:id="rId1" ref="K20"/>
  </hyperlinks>
  <printOptions/>
  <pageMargins bottom="1.0" footer="0.0" header="0.0" left="1.0" right="1.0" top="1.0"/>
  <pageSetup orientation="portrait"/>
  <headerFooter>
    <oddFooter>&amp;C000000&amp;P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0.14"/>
    <col customWidth="1" min="3" max="3" width="12.71"/>
    <col customWidth="1" min="4" max="5" width="9.43"/>
    <col customWidth="1" min="6" max="6" width="8.71"/>
    <col customWidth="1" min="7" max="8" width="12.0"/>
    <col customWidth="1" min="9" max="9" width="13.86"/>
    <col customWidth="1" min="10" max="10" width="12.14"/>
    <col customWidth="1" min="11" max="11" width="76.43"/>
    <col customWidth="1" min="12" max="26" width="16.29"/>
  </cols>
  <sheetData>
    <row r="1" ht="20.25" customHeight="1">
      <c r="A1" s="1" t="s">
        <v>0</v>
      </c>
      <c r="B1" s="1" t="s">
        <v>2</v>
      </c>
      <c r="C1" s="1" t="s">
        <v>3</v>
      </c>
      <c r="D1" s="1" t="s">
        <v>29</v>
      </c>
      <c r="E1" s="1" t="s">
        <v>4</v>
      </c>
      <c r="F1" s="1" t="s">
        <v>30</v>
      </c>
      <c r="G1" s="1" t="s">
        <v>31</v>
      </c>
      <c r="H1" s="1" t="s">
        <v>5</v>
      </c>
      <c r="I1" s="1" t="s">
        <v>6</v>
      </c>
      <c r="J1" s="1" t="s">
        <v>7</v>
      </c>
      <c r="K1" s="1" t="s">
        <v>8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0.25" customHeight="1">
      <c r="A2" s="4">
        <v>2013.0</v>
      </c>
      <c r="B2" s="18">
        <f>SUM(Summary!C2)</f>
        <v>1</v>
      </c>
      <c r="C2" s="8">
        <f>SUM(Summary!D2)</f>
        <v>8</v>
      </c>
      <c r="D2" s="8">
        <f t="shared" ref="D2:D9" si="1">ROUND(C2/B2,1)</f>
        <v>8</v>
      </c>
      <c r="E2" s="8">
        <f>SUM(Summary!E2)</f>
        <v>3625</v>
      </c>
      <c r="F2" s="8">
        <f t="shared" ref="F2:F9" si="2">ROUND(E2/B2,0)</f>
        <v>3625</v>
      </c>
      <c r="G2" s="8">
        <f t="shared" ref="G2:G9" si="3">ROUND(E2/C2*2,0)</f>
        <v>906</v>
      </c>
      <c r="H2" s="8">
        <f>MAX(Summary!F2)</f>
        <v>8</v>
      </c>
      <c r="I2" s="8">
        <f>MAX(Summary!G2)</f>
        <v>3625</v>
      </c>
      <c r="J2" s="8">
        <f>MAX(Summary!H2)</f>
        <v>4150</v>
      </c>
      <c r="K2" s="8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0.25" customHeight="1">
      <c r="A3" s="10">
        <v>2014.0</v>
      </c>
      <c r="B3" s="19">
        <f>SUM(Summary!C3)</f>
        <v>2</v>
      </c>
      <c r="C3" s="12">
        <f>SUM(Summary!D3)</f>
        <v>12.4</v>
      </c>
      <c r="D3" s="12">
        <f t="shared" si="1"/>
        <v>6.2</v>
      </c>
      <c r="E3" s="12">
        <f>SUM(Summary!E3)</f>
        <v>4030</v>
      </c>
      <c r="F3" s="12">
        <f t="shared" si="2"/>
        <v>2015</v>
      </c>
      <c r="G3" s="12">
        <f t="shared" si="3"/>
        <v>650</v>
      </c>
      <c r="H3" s="12">
        <f>MAX(Summary!F3)</f>
        <v>7</v>
      </c>
      <c r="I3" s="12">
        <f>MAX(Summary!G3)</f>
        <v>2300</v>
      </c>
      <c r="J3" s="12">
        <f>MAX(Summary!H3)</f>
        <v>5325</v>
      </c>
      <c r="K3" s="1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0.25" customHeight="1">
      <c r="A4" s="10">
        <v>2015.0</v>
      </c>
      <c r="B4" s="19">
        <f>SUM(Summary!C4)</f>
        <v>1</v>
      </c>
      <c r="C4" s="12">
        <f>SUM(Summary!D4)</f>
        <v>4</v>
      </c>
      <c r="D4" s="12">
        <f t="shared" si="1"/>
        <v>4</v>
      </c>
      <c r="E4" s="12">
        <f>SUM(Summary!E4)</f>
        <v>2100</v>
      </c>
      <c r="F4" s="12">
        <f t="shared" si="2"/>
        <v>2100</v>
      </c>
      <c r="G4" s="12">
        <f t="shared" si="3"/>
        <v>1050</v>
      </c>
      <c r="H4" s="12">
        <f>MAX(Summary!F4)</f>
        <v>4</v>
      </c>
      <c r="I4" s="12">
        <f>MAX(Summary!G4)</f>
        <v>2100</v>
      </c>
      <c r="J4" s="12">
        <f>MAX(Summary!H4)</f>
        <v>6507</v>
      </c>
      <c r="K4" s="1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0.25" customHeight="1">
      <c r="A5" s="10">
        <v>2016.0</v>
      </c>
      <c r="B5" s="19">
        <f>SUM(Summary!C5)</f>
        <v>3</v>
      </c>
      <c r="C5" s="12">
        <f>SUM(Summary!D5)</f>
        <v>18.6</v>
      </c>
      <c r="D5" s="12">
        <f t="shared" si="1"/>
        <v>6.2</v>
      </c>
      <c r="E5" s="12">
        <f>SUM(Summary!E5)</f>
        <v>7785</v>
      </c>
      <c r="F5" s="12">
        <f t="shared" si="2"/>
        <v>2595</v>
      </c>
      <c r="G5" s="12">
        <f t="shared" si="3"/>
        <v>837</v>
      </c>
      <c r="H5" s="12">
        <f>MAX(Summary!F5)</f>
        <v>8.6</v>
      </c>
      <c r="I5" s="12">
        <f>MAX(Summary!G5)</f>
        <v>3760</v>
      </c>
      <c r="J5" s="12">
        <f>MAX(Summary!H5)</f>
        <v>5600</v>
      </c>
      <c r="K5" s="12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20.25" customHeight="1">
      <c r="A6" s="10">
        <v>2017.0</v>
      </c>
      <c r="B6" s="19">
        <f>SUM(Summary!C6:C7)</f>
        <v>4</v>
      </c>
      <c r="C6" s="12">
        <f>SUM(Summary!D6:D7)</f>
        <v>19.2</v>
      </c>
      <c r="D6" s="12">
        <f t="shared" si="1"/>
        <v>4.8</v>
      </c>
      <c r="E6" s="12">
        <f>SUM(Summary!E6:E7)</f>
        <v>6000</v>
      </c>
      <c r="F6" s="12">
        <f t="shared" si="2"/>
        <v>1500</v>
      </c>
      <c r="G6" s="12">
        <f t="shared" si="3"/>
        <v>625</v>
      </c>
      <c r="H6" s="12">
        <f>MAX(Summary!F6:F7)</f>
        <v>6.2</v>
      </c>
      <c r="I6" s="12">
        <f>MAX(Summary!G6:G7)</f>
        <v>2200</v>
      </c>
      <c r="J6" s="12">
        <f>MAX(Summary!H6:H7)</f>
        <v>5790</v>
      </c>
      <c r="K6" s="12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0.25" customHeight="1">
      <c r="A7" s="10">
        <v>2018.0</v>
      </c>
      <c r="B7" s="19">
        <f>SUM(Summary!C8:C9)</f>
        <v>2</v>
      </c>
      <c r="C7" s="12">
        <f>SUM(Summary!D8:D9)</f>
        <v>16.5</v>
      </c>
      <c r="D7" s="12">
        <f t="shared" si="1"/>
        <v>8.3</v>
      </c>
      <c r="E7" s="12">
        <f>SUM(Summary!E8:E9)</f>
        <v>4300</v>
      </c>
      <c r="F7" s="12">
        <f t="shared" si="2"/>
        <v>2150</v>
      </c>
      <c r="G7" s="12">
        <f t="shared" si="3"/>
        <v>521</v>
      </c>
      <c r="H7" s="12">
        <f>MAX(Summary!F8:F9)</f>
        <v>8.5</v>
      </c>
      <c r="I7" s="12">
        <f>MAX(Summary!G8:G9)</f>
        <v>3250</v>
      </c>
      <c r="J7" s="12">
        <f>MAX(Summary!H8:H9)</f>
        <v>5880</v>
      </c>
      <c r="K7" s="12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0.25" customHeight="1">
      <c r="A8" s="10">
        <v>2019.0</v>
      </c>
      <c r="B8" s="19">
        <f>SUM(Summary!C10:C11)</f>
        <v>7</v>
      </c>
      <c r="C8" s="12">
        <f>SUM(Summary!D10:D11)</f>
        <v>56.6</v>
      </c>
      <c r="D8" s="12">
        <f t="shared" si="1"/>
        <v>8.1</v>
      </c>
      <c r="E8" s="12">
        <f>SUM(Summary!E10:E11)</f>
        <v>15240</v>
      </c>
      <c r="F8" s="12">
        <f t="shared" si="2"/>
        <v>2177</v>
      </c>
      <c r="G8" s="12">
        <f t="shared" si="3"/>
        <v>539</v>
      </c>
      <c r="H8" s="12">
        <f>MAX(Summary!F10:F11)</f>
        <v>13</v>
      </c>
      <c r="I8" s="12">
        <f>MAX(Summary!G10:G11)</f>
        <v>3900</v>
      </c>
      <c r="J8" s="12">
        <f>MAX(Summary!H10:H11)</f>
        <v>5740</v>
      </c>
      <c r="K8" s="12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0.25" customHeight="1">
      <c r="A9" s="10">
        <v>2020.0</v>
      </c>
      <c r="B9" s="19">
        <f>SUM(Summary!C12)</f>
        <v>2</v>
      </c>
      <c r="C9" s="12">
        <f>SUM(Summary!D12)</f>
        <v>12</v>
      </c>
      <c r="D9" s="12">
        <f t="shared" si="1"/>
        <v>6</v>
      </c>
      <c r="E9" s="12">
        <f>SUM(Summary!E12)</f>
        <v>3020</v>
      </c>
      <c r="F9" s="12">
        <f t="shared" si="2"/>
        <v>1510</v>
      </c>
      <c r="G9" s="12">
        <f t="shared" si="3"/>
        <v>503</v>
      </c>
      <c r="H9" s="12">
        <f>MAX(Summary!F12)</f>
        <v>6.5</v>
      </c>
      <c r="I9" s="12">
        <f>MAX(Summary!G12)</f>
        <v>1930</v>
      </c>
      <c r="J9" s="12">
        <f>MAX(Summary!H12)</f>
        <v>7150</v>
      </c>
      <c r="K9" s="12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8.0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8.0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8.0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8.0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8.0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8.0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8.0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8.0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8.0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8.0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8.0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8.0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8.0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8.0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0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8.0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0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8.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8.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8.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8.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8.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8.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8.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8.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8.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8.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8.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8.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8.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8.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8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8.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8.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8.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8.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8.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8.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8.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8.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8.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8.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8.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8.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8.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8.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8.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8.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8.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8.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8.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8.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8.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8.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8.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8.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8.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8.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8.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8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8.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8.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8.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8.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8.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8.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8.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8.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8.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8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8.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8.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8.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8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8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8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8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8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8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8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8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8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8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8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8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8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8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8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8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8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8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8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8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8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8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8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8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8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8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8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8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8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8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8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8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8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8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8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8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8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8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8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8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8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8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8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8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8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8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8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8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8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8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8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8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8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8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8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8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8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8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8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8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8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8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8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8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8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8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8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8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8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8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8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8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8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8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8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8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8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8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8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8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8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8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8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8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8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8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8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8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8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8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8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8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8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8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8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8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8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8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8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8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8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8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8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8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8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8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8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8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8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8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8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8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8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8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8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8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8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8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8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8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8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8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8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8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8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8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8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8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8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8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8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8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8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8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8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8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8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8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8.0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8.0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8.0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8.0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8.0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8.0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8.0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8.0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8.0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8.0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8.0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8.0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8.0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8.0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8.0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8.0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8.0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8.0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8.0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8.0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8.0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8.0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8.0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8.0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8.0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8.0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8.0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8.0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8.0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8.0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8.0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8.0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8.0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8.0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8.0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8.0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8.0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8.0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8.0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8.0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8.0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8.0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8.0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8.0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8.0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8.0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8.0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8.0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8.0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8.0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8.0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8.0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8.0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8.0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8.0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8.0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8.0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8.0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8.0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8.0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8.0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8.0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8.0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8.0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8.0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8.0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8.0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8.0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8.0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8.0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8.0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8.0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8.0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8.0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8.0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8.0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8.0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8.0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8.0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8.0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8.0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8.0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8.0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8.0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8.0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8.0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8.0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8.0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8.0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8.0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8.0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8.0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8.0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8.0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8.0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8.0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8.0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8.0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8.0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8.0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8.0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8.0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8.0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8.0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8.0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8.0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8.0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8.0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8.0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8.0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8.0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8.0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8.0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8.0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8.0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8.0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8.0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8.0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8.0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8.0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8.0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8.0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8.0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8.0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8.0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8.0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8.0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8.0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8.0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8.0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8.0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8.0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8.0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8.0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8.0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8.0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8.0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8.0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8.0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8.0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8.0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8.0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8.0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8.0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8.0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8.0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8.0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8.0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8.0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8.0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8.0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8.0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8.0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8.0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8.0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8.0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8.0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8.0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8.0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8.0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8.0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8.0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8.0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8.0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8.0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8.0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8.0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8.0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8.0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8.0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8.0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8.0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8.0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8.0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8.0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8.0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8.0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8.0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8.0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8.0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8.0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8.0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8.0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8.0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8.0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8.0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8.0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8.0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8.0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8.0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8.0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8.0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8.0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8.0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8.0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8.0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8.0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8.0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8.0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8.0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8.0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8.0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8.0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8.0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8.0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8.0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8.0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8.0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8.0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8.0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8.0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8.0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8.0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8.0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8.0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8.0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8.0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8.0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8.0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8.0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8.0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8.0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8.0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8.0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8.0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8.0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8.0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8.0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8.0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8.0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8.0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8.0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8.0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8.0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8.0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8.0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8.0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8.0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8.0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8.0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8.0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8.0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8.0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8.0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8.0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8.0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8.0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8.0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8.0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8.0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8.0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8.0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8.0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8.0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8.0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8.0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8.0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8.0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8.0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8.0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8.0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8.0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8.0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8.0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8.0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8.0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8.0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8.0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8.0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8.0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8.0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8.0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8.0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8.0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8.0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8.0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8.0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8.0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8.0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8.0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8.0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8.0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8.0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8.0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8.0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8.0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8.0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8.0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8.0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8.0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8.0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8.0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8.0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8.0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8.0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8.0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8.0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8.0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8.0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8.0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8.0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8.0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8.0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8.0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8.0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8.0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8.0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8.0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8.0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8.0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8.0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8.0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8.0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8.0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8.0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8.0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8.0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8.0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8.0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8.0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8.0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8.0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8.0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8.0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8.0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8.0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8.0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8.0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8.0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8.0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8.0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8.0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8.0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8.0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8.0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8.0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8.0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8.0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8.0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8.0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8.0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8.0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8.0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8.0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8.0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8.0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8.0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8.0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8.0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8.0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8.0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8.0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8.0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8.0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8.0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8.0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8.0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8.0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8.0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8.0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8.0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8.0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8.0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8.0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8.0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8.0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8.0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8.0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8.0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8.0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8.0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8.0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8.0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8.0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8.0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8.0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8.0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8.0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8.0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8.0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8.0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8.0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8.0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8.0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8.0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8.0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8.0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8.0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8.0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8.0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8.0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8.0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8.0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8.0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8.0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8.0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8.0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8.0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8.0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8.0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8.0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8.0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8.0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8.0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8.0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8.0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8.0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8.0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8.0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8.0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8.0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8.0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8.0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8.0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8.0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8.0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8.0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8.0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8.0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8.0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8.0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8.0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8.0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8.0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8.0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8.0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8.0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8.0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8.0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8.0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8.0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8.0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8.0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8.0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8.0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8.0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8.0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8.0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8.0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8.0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8.0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8.0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8.0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8.0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8.0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8.0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8.0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8.0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8.0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8.0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8.0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8.0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8.0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8.0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8.0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8.0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8.0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8.0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8.0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8.0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8.0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8.0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8.0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8.0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8.0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8.0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8.0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8.0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8.0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8.0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8.0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8.0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8.0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8.0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8.0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8.0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8.0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8.0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8.0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8.0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8.0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8.0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8.0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8.0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8.0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8.0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8.0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8.0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8.0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8.0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8.0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8.0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8.0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8.0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8.0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8.0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8.0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8.0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8.0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8.0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8.0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8.0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8.0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8.0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8.0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8.0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8.0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8.0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8.0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8.0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8.0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8.0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8.0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8.0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8.0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8.0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8.0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8.0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8.0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8.0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8.0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8.0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8.0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8.0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8.0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8.0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8.0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8.0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8.0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8.0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8.0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8.0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8.0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8.0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8.0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8.0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8.0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8.0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8.0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8.0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8.0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8.0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8.0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8.0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8.0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8.0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8.0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8.0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8.0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8.0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8.0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8.0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8.0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8.0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8.0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8.0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8.0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8.0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8.0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8.0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8.0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8.0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8.0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8.0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8.0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8.0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8.0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8.0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8.0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8.0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8.0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8.0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8.0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8.0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8.0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8.0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8.0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8.0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8.0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8.0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8.0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8.0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8.0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8.0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8.0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8.0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8.0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8.0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8.0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8.0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8.0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8.0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8.0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8.0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8.0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8.0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8.0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8.0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8.0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8.0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8.0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8.0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8.0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8.0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8.0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8.0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8.0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8.0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8.0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8.0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8.0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8.0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8.0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8.0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8.0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8.0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8.0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8.0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8.0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8.0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8.0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8.0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8.0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8.0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8.0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8.0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8.0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8.0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8.0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8.0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8.0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8.0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8.0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8.0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8.0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8.0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8.0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8.0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8.0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8.0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8.0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8.0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8.0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8.0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8.0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8.0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8.0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8.0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8.0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8.0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8.0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8.0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8.0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8.0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8.0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8.0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8.0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8.0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8.0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8.0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8.0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8.0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8.0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8.0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8.0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8.0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8.0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8.0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8.0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8.0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8.0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8.0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8.0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8.0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8.0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8.0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8.0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8.0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8.0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8.0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8.0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8.0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8.0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8.0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8.0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8.0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8.0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8.0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8.0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8.0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8.0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8.0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8.0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8.0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8.0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8.0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8.0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8.0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8.0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8.0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8.0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8.0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8.0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8.0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8.0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8.0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8.0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8.0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8.0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8.0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8.0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8.0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8.0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8.0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8.0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8.0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8.0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8.0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8.0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8.0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8.0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8.0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8.0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8.0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8.0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8.0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8.0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8.0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8.0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8.0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8.0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8.0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8.0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8.0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8.0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8.0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8.0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8.0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8.0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8.0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8.0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8.0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8.0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8.0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8.0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8.0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8.0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8.0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8.0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8.0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8.0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8.0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8.0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8.0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8.0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8.0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8.0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8.0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8.0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8.0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8.0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8.0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8.0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8.0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8.0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8.0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8.0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8.0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8.0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8.0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8.0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8.0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8.0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8.0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8.0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8.0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8.0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8.0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8.0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8.0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1.0" footer="0.0" header="0.0" left="1.0" right="1.0" top="1.0"/>
  <pageSetup orientation="portrait"/>
  <headerFooter>
    <oddFooter>&amp;C000000&amp;P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28" width="10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" footer="0.0" header="0.0" left="1.0" right="1.0" top="1.0"/>
  <pageSetup orientation="portrait"/>
  <headerFooter>
    <oddFooter>&amp;C000000&amp;P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2" width="16.29"/>
    <col customWidth="1" min="3" max="3" width="5.43"/>
    <col customWidth="1" min="4" max="4" width="13.0"/>
    <col customWidth="1" min="5" max="5" width="8.43"/>
    <col customWidth="1" min="6" max="6" width="8.86"/>
    <col customWidth="1" min="7" max="7" width="6.14"/>
    <col customWidth="1" min="8" max="8" width="5.14"/>
    <col customWidth="1" min="9" max="9" width="9.71"/>
    <col customWidth="1" min="10" max="10" width="36.71"/>
    <col customWidth="1" min="11" max="25" width="16.29"/>
  </cols>
  <sheetData>
    <row r="1" ht="20.25" customHeight="1">
      <c r="A1" s="1" t="s">
        <v>32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0</v>
      </c>
      <c r="I1" s="1" t="s">
        <v>39</v>
      </c>
      <c r="J1" s="1" t="s">
        <v>40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20.25" customHeight="1">
      <c r="A2" s="20" t="s">
        <v>41</v>
      </c>
      <c r="B2" s="5" t="s">
        <v>42</v>
      </c>
      <c r="C2" s="21" t="s">
        <v>43</v>
      </c>
      <c r="D2" s="21" t="s">
        <v>16</v>
      </c>
      <c r="E2" s="8">
        <v>8.0</v>
      </c>
      <c r="F2" s="8">
        <v>3625.0</v>
      </c>
      <c r="G2" s="8">
        <v>4150.0</v>
      </c>
      <c r="H2" s="8">
        <v>2013.0</v>
      </c>
      <c r="I2" s="22">
        <v>43983.0</v>
      </c>
      <c r="J2" s="8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32.25" customHeight="1">
      <c r="A3" s="23" t="s">
        <v>44</v>
      </c>
      <c r="B3" s="11" t="s">
        <v>45</v>
      </c>
      <c r="C3" s="24" t="s">
        <v>43</v>
      </c>
      <c r="D3" s="24" t="s">
        <v>16</v>
      </c>
      <c r="E3" s="12">
        <v>5.4</v>
      </c>
      <c r="F3" s="12">
        <v>2300.0</v>
      </c>
      <c r="G3" s="12">
        <v>5325.0</v>
      </c>
      <c r="H3" s="12">
        <v>2014.0</v>
      </c>
      <c r="I3" s="25">
        <v>44013.0</v>
      </c>
      <c r="J3" s="1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0.25" customHeight="1">
      <c r="A4" s="23" t="s">
        <v>46</v>
      </c>
      <c r="B4" s="11" t="s">
        <v>47</v>
      </c>
      <c r="C4" s="24" t="s">
        <v>43</v>
      </c>
      <c r="D4" s="24" t="s">
        <v>16</v>
      </c>
      <c r="E4" s="12">
        <v>7.0</v>
      </c>
      <c r="F4" s="12">
        <v>1730.0</v>
      </c>
      <c r="G4" s="12">
        <v>1820.0</v>
      </c>
      <c r="H4" s="12">
        <v>2014.0</v>
      </c>
      <c r="I4" s="25">
        <v>43070.0</v>
      </c>
      <c r="J4" s="1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20.25" customHeight="1">
      <c r="A5" s="23" t="s">
        <v>41</v>
      </c>
      <c r="B5" s="11" t="s">
        <v>42</v>
      </c>
      <c r="C5" s="24" t="s">
        <v>43</v>
      </c>
      <c r="D5" s="24" t="s">
        <v>16</v>
      </c>
      <c r="E5" s="12">
        <v>8.0</v>
      </c>
      <c r="F5" s="12">
        <v>3625.0</v>
      </c>
      <c r="G5" s="12">
        <v>4150.0</v>
      </c>
      <c r="H5" s="12">
        <v>2016.0</v>
      </c>
      <c r="I5" s="25">
        <v>42736.0</v>
      </c>
      <c r="J5" s="1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ht="32.25" customHeight="1">
      <c r="A6" s="23" t="s">
        <v>48</v>
      </c>
      <c r="B6" s="11" t="s">
        <v>45</v>
      </c>
      <c r="C6" s="24" t="s">
        <v>43</v>
      </c>
      <c r="D6" s="24" t="s">
        <v>16</v>
      </c>
      <c r="E6" s="12">
        <v>8.6</v>
      </c>
      <c r="F6" s="12">
        <v>3760.0</v>
      </c>
      <c r="G6" s="12">
        <v>5600.0</v>
      </c>
      <c r="H6" s="12">
        <v>2016.0</v>
      </c>
      <c r="I6" s="25">
        <v>42917.0</v>
      </c>
      <c r="J6" s="12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ht="32.25" customHeight="1">
      <c r="A7" s="23" t="s">
        <v>49</v>
      </c>
      <c r="B7" s="11" t="s">
        <v>45</v>
      </c>
      <c r="C7" s="24" t="s">
        <v>43</v>
      </c>
      <c r="D7" s="24" t="s">
        <v>16</v>
      </c>
      <c r="E7" s="12">
        <v>2.0</v>
      </c>
      <c r="F7" s="12">
        <v>400.0</v>
      </c>
      <c r="G7" s="12">
        <v>2590.0</v>
      </c>
      <c r="H7" s="12">
        <v>2016.0</v>
      </c>
      <c r="I7" s="25">
        <v>43070.0</v>
      </c>
      <c r="J7" s="12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ht="20.25" customHeight="1">
      <c r="A8" s="23" t="s">
        <v>50</v>
      </c>
      <c r="B8" s="11" t="s">
        <v>51</v>
      </c>
      <c r="C8" s="24" t="s">
        <v>43</v>
      </c>
      <c r="D8" s="24" t="s">
        <v>16</v>
      </c>
      <c r="E8" s="12">
        <v>4.5</v>
      </c>
      <c r="F8" s="12">
        <v>1300.0</v>
      </c>
      <c r="G8" s="12">
        <v>2070.0</v>
      </c>
      <c r="H8" s="12">
        <v>2017.0</v>
      </c>
      <c r="I8" s="25">
        <v>42736.0</v>
      </c>
      <c r="J8" s="12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ht="32.25" customHeight="1">
      <c r="A9" s="23" t="s">
        <v>52</v>
      </c>
      <c r="B9" s="11" t="s">
        <v>45</v>
      </c>
      <c r="C9" s="24" t="s">
        <v>43</v>
      </c>
      <c r="D9" s="24" t="s">
        <v>16</v>
      </c>
      <c r="E9" s="12">
        <v>3.5</v>
      </c>
      <c r="F9" s="12">
        <v>1100.0</v>
      </c>
      <c r="G9" s="12">
        <v>2450.0</v>
      </c>
      <c r="H9" s="12">
        <v>2017.0</v>
      </c>
      <c r="I9" s="25">
        <v>42917.0</v>
      </c>
      <c r="J9" s="12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ht="32.25" customHeight="1">
      <c r="A10" s="23" t="s">
        <v>53</v>
      </c>
      <c r="B10" s="11" t="s">
        <v>45</v>
      </c>
      <c r="C10" s="24" t="s">
        <v>43</v>
      </c>
      <c r="D10" s="24" t="s">
        <v>16</v>
      </c>
      <c r="E10" s="12">
        <v>6.2</v>
      </c>
      <c r="F10" s="12">
        <v>1400.0</v>
      </c>
      <c r="G10" s="12">
        <v>3870.0</v>
      </c>
      <c r="H10" s="12">
        <v>2017.0</v>
      </c>
      <c r="I10" s="25">
        <v>44136.0</v>
      </c>
      <c r="J10" s="1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ht="32.25" customHeight="1">
      <c r="A11" s="23" t="s">
        <v>54</v>
      </c>
      <c r="B11" s="11" t="s">
        <v>45</v>
      </c>
      <c r="C11" s="24" t="s">
        <v>43</v>
      </c>
      <c r="D11" s="24" t="s">
        <v>16</v>
      </c>
      <c r="E11" s="12">
        <v>8.5</v>
      </c>
      <c r="F11" s="12">
        <v>3250.0</v>
      </c>
      <c r="G11" s="12">
        <v>4450.0</v>
      </c>
      <c r="H11" s="12">
        <v>2018.0</v>
      </c>
      <c r="I11" s="25">
        <v>43101.0</v>
      </c>
      <c r="J11" s="1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ht="32.25" customHeight="1">
      <c r="A12" s="23" t="s">
        <v>55</v>
      </c>
      <c r="B12" s="11" t="s">
        <v>45</v>
      </c>
      <c r="C12" s="24" t="s">
        <v>43</v>
      </c>
      <c r="D12" s="24" t="s">
        <v>16</v>
      </c>
      <c r="E12" s="12">
        <v>5.5</v>
      </c>
      <c r="F12" s="12">
        <v>1000.0</v>
      </c>
      <c r="G12" s="12">
        <v>5450.0</v>
      </c>
      <c r="H12" s="12">
        <v>2019.0</v>
      </c>
      <c r="I12" s="25">
        <v>43497.0</v>
      </c>
      <c r="J12" s="1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ht="32.25" customHeight="1">
      <c r="A13" s="23" t="s">
        <v>52</v>
      </c>
      <c r="B13" s="11" t="s">
        <v>45</v>
      </c>
      <c r="C13" s="24" t="s">
        <v>43</v>
      </c>
      <c r="D13" s="24" t="s">
        <v>16</v>
      </c>
      <c r="E13" s="12">
        <v>9.5</v>
      </c>
      <c r="F13" s="12">
        <v>2140.0</v>
      </c>
      <c r="G13" s="12">
        <v>2458.0</v>
      </c>
      <c r="H13" s="12">
        <v>2019.0</v>
      </c>
      <c r="I13" s="25">
        <v>43525.0</v>
      </c>
      <c r="J13" s="1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ht="32.25" customHeight="1">
      <c r="A14" s="23" t="s">
        <v>56</v>
      </c>
      <c r="B14" s="11" t="s">
        <v>45</v>
      </c>
      <c r="C14" s="24" t="s">
        <v>43</v>
      </c>
      <c r="D14" s="24" t="s">
        <v>16</v>
      </c>
      <c r="E14" s="12">
        <v>13.0</v>
      </c>
      <c r="F14" s="12">
        <v>3900.0</v>
      </c>
      <c r="G14" s="12">
        <v>5740.0</v>
      </c>
      <c r="H14" s="12">
        <v>2019.0</v>
      </c>
      <c r="I14" s="25">
        <v>43678.0</v>
      </c>
      <c r="J14" s="12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ht="32.25" customHeight="1">
      <c r="A15" s="23" t="s">
        <v>57</v>
      </c>
      <c r="B15" s="11" t="s">
        <v>45</v>
      </c>
      <c r="C15" s="24" t="s">
        <v>43</v>
      </c>
      <c r="D15" s="24" t="s">
        <v>16</v>
      </c>
      <c r="E15" s="12">
        <v>7.6</v>
      </c>
      <c r="F15" s="12">
        <v>2300.0</v>
      </c>
      <c r="G15" s="12">
        <v>5452.0</v>
      </c>
      <c r="H15" s="12">
        <v>2019.0</v>
      </c>
      <c r="I15" s="25">
        <v>43709.0</v>
      </c>
      <c r="J15" s="12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ht="32.25" customHeight="1">
      <c r="A16" s="23" t="s">
        <v>58</v>
      </c>
      <c r="B16" s="11" t="s">
        <v>59</v>
      </c>
      <c r="C16" s="24" t="s">
        <v>43</v>
      </c>
      <c r="D16" s="24" t="s">
        <v>16</v>
      </c>
      <c r="E16" s="12">
        <v>8.0</v>
      </c>
      <c r="F16" s="12">
        <v>2500.0</v>
      </c>
      <c r="G16" s="12">
        <v>5650.0</v>
      </c>
      <c r="H16" s="12">
        <v>2019.0</v>
      </c>
      <c r="I16" s="25">
        <v>44105.0</v>
      </c>
      <c r="J16" s="12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ht="32.25" customHeight="1">
      <c r="A17" s="23" t="s">
        <v>60</v>
      </c>
      <c r="B17" s="11" t="s">
        <v>45</v>
      </c>
      <c r="C17" s="24" t="s">
        <v>43</v>
      </c>
      <c r="D17" s="24" t="s">
        <v>16</v>
      </c>
      <c r="E17" s="12">
        <v>10.0</v>
      </c>
      <c r="F17" s="12">
        <v>2800.0</v>
      </c>
      <c r="G17" s="12">
        <v>4900.0</v>
      </c>
      <c r="H17" s="12">
        <v>2019.0</v>
      </c>
      <c r="I17" s="25">
        <v>44136.0</v>
      </c>
      <c r="J17" s="12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ht="32.25" customHeight="1">
      <c r="A18" s="23" t="s">
        <v>61</v>
      </c>
      <c r="B18" s="11" t="s">
        <v>45</v>
      </c>
      <c r="C18" s="24" t="s">
        <v>43</v>
      </c>
      <c r="D18" s="24" t="s">
        <v>16</v>
      </c>
      <c r="E18" s="12">
        <v>6.5</v>
      </c>
      <c r="F18" s="12">
        <v>1930.0</v>
      </c>
      <c r="G18" s="12">
        <v>5750.0</v>
      </c>
      <c r="H18" s="12">
        <v>2020.0</v>
      </c>
      <c r="I18" s="25">
        <v>44013.0</v>
      </c>
      <c r="J18" s="12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ht="20.25" customHeight="1">
      <c r="A19" s="23" t="s">
        <v>62</v>
      </c>
      <c r="B19" s="11" t="s">
        <v>63</v>
      </c>
      <c r="C19" s="24" t="s">
        <v>43</v>
      </c>
      <c r="D19" s="24" t="s">
        <v>16</v>
      </c>
      <c r="E19" s="12">
        <v>5.5</v>
      </c>
      <c r="F19" s="12">
        <v>1090.0</v>
      </c>
      <c r="G19" s="12">
        <v>7150.0</v>
      </c>
      <c r="H19" s="12">
        <v>2020.0</v>
      </c>
      <c r="I19" s="25">
        <v>44044.0</v>
      </c>
      <c r="J19" s="12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ht="18.0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ht="18.0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ht="18.0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ht="18.0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ht="18.0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ht="18.0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ht="18.0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ht="18.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ht="18.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ht="18.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ht="18.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ht="18.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ht="18.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ht="18.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ht="18.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ht="18.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ht="18.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ht="18.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ht="18.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ht="18.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ht="18.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ht="18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ht="18.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ht="18.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ht="18.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ht="18.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ht="18.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ht="18.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ht="18.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ht="18.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ht="18.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ht="18.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ht="18.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ht="18.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ht="18.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ht="18.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ht="18.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ht="18.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ht="18.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ht="18.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ht="18.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ht="18.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ht="18.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ht="18.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ht="18.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ht="18.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ht="18.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ht="18.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ht="18.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ht="18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ht="18.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ht="18.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ht="18.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ht="18.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ht="18.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ht="18.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ht="18.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ht="18.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ht="18.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ht="18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ht="18.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ht="18.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ht="18.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ht="18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ht="18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ht="18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ht="18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ht="18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ht="18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ht="18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ht="18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ht="18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ht="18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ht="18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ht="18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ht="18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ht="18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ht="18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ht="18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ht="18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ht="18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ht="18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ht="18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ht="18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ht="18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ht="18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ht="18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ht="18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ht="18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ht="18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ht="18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ht="18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ht="18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ht="18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ht="18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ht="18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ht="18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ht="18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ht="18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ht="18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ht="18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ht="18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ht="18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ht="18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ht="18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ht="18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ht="18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ht="18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ht="18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ht="18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ht="18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ht="18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ht="18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ht="18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ht="18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ht="18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ht="18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ht="18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ht="18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ht="18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ht="18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ht="18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ht="18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ht="18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ht="18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ht="18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ht="18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ht="18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ht="18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ht="18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ht="18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ht="18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ht="18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ht="18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ht="18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ht="18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ht="18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ht="18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ht="18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ht="18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ht="18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ht="18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ht="18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ht="18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ht="18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ht="18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ht="18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ht="18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ht="18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ht="18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ht="18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ht="18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ht="18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ht="18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ht="18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ht="18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ht="18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ht="18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ht="18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ht="18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ht="18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ht="18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ht="18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ht="18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ht="18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ht="18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ht="18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ht="18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ht="18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ht="18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ht="18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ht="18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ht="18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ht="18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ht="18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ht="18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ht="18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ht="18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ht="18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ht="18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ht="18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ht="18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ht="18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ht="18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ht="18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ht="18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ht="18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ht="18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ht="18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ht="18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ht="18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ht="18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ht="18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ht="18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ht="18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ht="18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ht="18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ht="18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ht="18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ht="18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ht="18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ht="18.0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ht="18.0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ht="18.0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ht="18.0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ht="18.0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ht="18.0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ht="18.0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ht="18.0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ht="18.0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ht="18.0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ht="18.0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ht="18.0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ht="18.0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ht="18.0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ht="18.0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ht="18.0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ht="18.0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ht="18.0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ht="18.0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ht="18.0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ht="18.0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ht="18.0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ht="18.0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ht="18.0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ht="18.0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ht="18.0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ht="18.0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ht="18.0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ht="18.0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ht="18.0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ht="18.0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ht="18.0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ht="18.0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ht="18.0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ht="18.0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ht="18.0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ht="18.0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ht="18.0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ht="18.0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ht="18.0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ht="18.0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ht="18.0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ht="18.0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ht="18.0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ht="18.0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ht="18.0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ht="18.0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ht="18.0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ht="18.0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ht="18.0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ht="18.0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ht="18.0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ht="18.0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ht="18.0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ht="18.0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ht="18.0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ht="18.0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ht="18.0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ht="18.0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ht="18.0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ht="18.0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ht="18.0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ht="18.0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ht="18.0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ht="18.0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ht="18.0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ht="18.0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ht="18.0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ht="18.0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ht="18.0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ht="18.0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ht="18.0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ht="18.0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ht="18.0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ht="18.0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ht="18.0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ht="18.0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ht="18.0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ht="18.0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ht="18.0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ht="18.0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ht="18.0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ht="18.0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ht="18.0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ht="18.0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ht="18.0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ht="18.0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ht="18.0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ht="18.0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ht="18.0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ht="18.0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ht="18.0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ht="18.0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ht="18.0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ht="18.0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ht="18.0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ht="18.0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ht="18.0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ht="18.0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ht="18.0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ht="18.0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ht="18.0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ht="18.0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ht="18.0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ht="18.0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ht="18.0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ht="18.0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ht="18.0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ht="18.0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ht="18.0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ht="18.0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ht="18.0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ht="18.0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ht="18.0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ht="18.0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ht="18.0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ht="18.0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ht="18.0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ht="18.0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ht="18.0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ht="18.0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ht="18.0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ht="18.0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ht="18.0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ht="18.0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ht="18.0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ht="18.0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ht="18.0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ht="18.0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ht="18.0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ht="18.0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ht="18.0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ht="18.0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ht="18.0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ht="18.0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ht="18.0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ht="18.0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ht="18.0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ht="18.0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ht="18.0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ht="18.0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ht="18.0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ht="18.0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ht="18.0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ht="18.0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ht="18.0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ht="18.0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ht="18.0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ht="18.0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ht="18.0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ht="18.0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ht="18.0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ht="18.0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ht="18.0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ht="18.0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ht="18.0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ht="18.0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ht="18.0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ht="18.0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ht="18.0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ht="18.0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ht="18.0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ht="18.0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ht="18.0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ht="18.0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ht="18.0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ht="18.0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ht="18.0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ht="18.0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ht="18.0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ht="18.0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ht="18.0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ht="18.0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ht="18.0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ht="18.0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ht="18.0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ht="18.0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ht="18.0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ht="18.0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ht="18.0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ht="18.0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ht="18.0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ht="18.0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ht="18.0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ht="18.0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ht="18.0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ht="18.0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ht="18.0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ht="18.0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ht="18.0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ht="18.0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ht="18.0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ht="18.0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ht="18.0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ht="18.0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ht="18.0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ht="18.0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ht="18.0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ht="18.0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ht="18.0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ht="18.0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ht="18.0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ht="18.0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ht="18.0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ht="18.0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ht="18.0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ht="18.0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ht="18.0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ht="18.0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ht="18.0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ht="18.0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ht="18.0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ht="18.0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ht="18.0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ht="18.0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ht="18.0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ht="18.0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ht="18.0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ht="18.0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ht="18.0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ht="18.0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ht="18.0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ht="18.0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ht="18.0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ht="18.0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ht="18.0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ht="18.0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ht="18.0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ht="18.0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ht="18.0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ht="18.0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ht="18.0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ht="18.0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ht="18.0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ht="18.0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ht="18.0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ht="18.0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ht="18.0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ht="18.0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ht="18.0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ht="18.0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ht="18.0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ht="18.0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ht="18.0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ht="18.0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ht="18.0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ht="18.0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ht="18.0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ht="18.0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ht="18.0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ht="18.0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ht="18.0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ht="18.0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ht="18.0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ht="18.0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ht="18.0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ht="18.0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ht="18.0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ht="18.0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ht="18.0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ht="18.0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ht="18.0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ht="18.0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ht="18.0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ht="18.0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ht="18.0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ht="18.0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ht="18.0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ht="18.0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ht="18.0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ht="18.0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ht="18.0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ht="18.0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ht="18.0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ht="18.0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ht="18.0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ht="18.0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ht="18.0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ht="18.0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ht="18.0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ht="18.0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ht="18.0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ht="18.0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ht="18.0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ht="18.0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ht="18.0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ht="18.0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ht="18.0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ht="18.0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ht="18.0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ht="18.0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ht="18.0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ht="18.0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ht="18.0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ht="18.0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ht="18.0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ht="18.0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ht="18.0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ht="18.0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ht="18.0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ht="18.0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ht="18.0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ht="18.0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ht="18.0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ht="18.0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ht="18.0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ht="18.0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ht="18.0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ht="18.0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ht="18.0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ht="18.0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ht="18.0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ht="18.0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ht="18.0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ht="18.0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ht="18.0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ht="18.0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ht="18.0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ht="18.0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ht="18.0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ht="18.0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ht="18.0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ht="18.0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ht="18.0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ht="18.0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ht="18.0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ht="18.0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ht="18.0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ht="18.0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ht="18.0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ht="18.0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ht="18.0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ht="18.0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ht="18.0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ht="18.0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ht="18.0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ht="18.0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ht="18.0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ht="18.0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ht="18.0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ht="18.0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ht="18.0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ht="18.0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ht="18.0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ht="18.0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ht="18.0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ht="18.0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ht="18.0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ht="18.0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ht="18.0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ht="18.0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ht="18.0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ht="18.0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ht="18.0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ht="18.0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ht="18.0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ht="18.0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ht="18.0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ht="18.0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ht="18.0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ht="18.0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ht="18.0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ht="18.0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ht="18.0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ht="18.0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ht="18.0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ht="18.0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ht="18.0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ht="18.0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ht="18.0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ht="18.0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ht="18.0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ht="18.0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ht="18.0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ht="18.0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ht="18.0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ht="18.0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ht="18.0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ht="18.0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ht="18.0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ht="18.0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ht="18.0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ht="18.0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ht="18.0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ht="18.0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ht="18.0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ht="18.0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ht="18.0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ht="18.0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ht="18.0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ht="18.0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ht="18.0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ht="18.0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ht="18.0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ht="18.0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ht="18.0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ht="18.0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ht="18.0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ht="18.0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ht="18.0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ht="18.0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ht="18.0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ht="18.0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ht="18.0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ht="18.0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ht="18.0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ht="18.0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ht="18.0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ht="18.0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ht="18.0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ht="18.0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ht="18.0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ht="18.0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ht="18.0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ht="18.0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ht="18.0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ht="18.0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ht="18.0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ht="18.0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ht="18.0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ht="18.0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ht="18.0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ht="18.0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ht="18.0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ht="18.0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ht="18.0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ht="18.0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ht="18.0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ht="18.0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ht="18.0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ht="18.0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ht="18.0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ht="18.0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ht="18.0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ht="18.0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ht="18.0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ht="18.0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ht="18.0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ht="18.0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ht="18.0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ht="18.0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ht="18.0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ht="18.0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ht="18.0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ht="18.0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ht="18.0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ht="18.0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ht="18.0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ht="18.0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ht="18.0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ht="18.0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ht="18.0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ht="18.0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ht="18.0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ht="18.0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ht="18.0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ht="18.0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ht="18.0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ht="18.0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ht="18.0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ht="18.0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ht="18.0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ht="18.0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ht="18.0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ht="18.0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ht="18.0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ht="18.0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ht="18.0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ht="18.0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ht="18.0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ht="18.0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ht="18.0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ht="18.0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ht="18.0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ht="18.0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ht="18.0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ht="18.0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ht="18.0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ht="18.0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ht="18.0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ht="18.0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ht="18.0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ht="18.0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ht="18.0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ht="18.0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ht="18.0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ht="18.0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ht="18.0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ht="18.0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ht="18.0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ht="18.0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ht="18.0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ht="18.0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ht="18.0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ht="18.0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ht="18.0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ht="18.0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ht="18.0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ht="18.0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ht="18.0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ht="18.0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ht="18.0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ht="18.0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ht="18.0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ht="18.0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ht="18.0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ht="18.0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ht="18.0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ht="18.0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ht="18.0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ht="18.0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ht="18.0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ht="18.0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ht="18.0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ht="18.0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ht="18.0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ht="18.0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ht="18.0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ht="18.0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ht="18.0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ht="18.0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ht="18.0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ht="18.0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ht="18.0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ht="18.0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ht="18.0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ht="18.0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ht="18.0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ht="18.0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ht="18.0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ht="18.0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ht="18.0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ht="18.0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ht="18.0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ht="18.0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ht="18.0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ht="18.0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ht="18.0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ht="18.0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ht="18.0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ht="18.0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ht="18.0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ht="18.0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ht="18.0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ht="18.0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ht="18.0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ht="18.0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ht="18.0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ht="18.0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ht="18.0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ht="18.0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ht="18.0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ht="18.0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ht="18.0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ht="18.0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ht="18.0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ht="18.0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ht="18.0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ht="18.0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ht="18.0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ht="18.0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ht="18.0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ht="18.0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ht="18.0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ht="18.0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ht="18.0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ht="18.0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ht="18.0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ht="18.0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ht="18.0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ht="18.0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ht="18.0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ht="18.0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ht="18.0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ht="18.0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ht="18.0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ht="18.0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ht="18.0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ht="18.0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ht="18.0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ht="18.0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ht="18.0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ht="18.0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ht="18.0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ht="18.0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ht="18.0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ht="18.0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ht="18.0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ht="18.0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ht="18.0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ht="18.0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ht="18.0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ht="18.0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ht="18.0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ht="18.0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ht="18.0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ht="18.0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ht="18.0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ht="18.0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ht="18.0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ht="18.0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ht="18.0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ht="18.0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ht="18.0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ht="18.0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ht="18.0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ht="18.0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ht="18.0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ht="18.0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ht="18.0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ht="18.0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ht="18.0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ht="18.0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ht="18.0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ht="18.0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ht="18.0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ht="18.0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ht="18.0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ht="18.0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ht="18.0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ht="18.0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ht="18.0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ht="18.0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ht="18.0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ht="18.0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ht="18.0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ht="18.0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ht="18.0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ht="18.0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ht="18.0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ht="18.0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ht="18.0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ht="18.0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ht="18.0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ht="18.0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ht="18.0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ht="18.0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ht="18.0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ht="18.0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ht="18.0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ht="18.0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ht="18.0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ht="18.0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ht="18.0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ht="18.0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ht="18.0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ht="18.0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ht="18.0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ht="18.0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ht="18.0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ht="18.0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ht="18.0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ht="18.0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ht="18.0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ht="18.0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ht="18.0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ht="18.0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ht="18.0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ht="18.0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ht="18.0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ht="18.0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ht="18.0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ht="18.0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ht="18.0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ht="18.0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ht="18.0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ht="18.0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ht="18.0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ht="18.0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ht="18.0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ht="18.0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ht="18.0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ht="18.0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ht="18.0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ht="18.0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ht="18.0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ht="18.0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ht="18.0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ht="18.0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ht="18.0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ht="18.0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ht="18.0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ht="18.0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ht="18.0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ht="18.0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ht="18.0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ht="18.0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ht="18.0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ht="18.0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ht="18.0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ht="18.0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ht="18.0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ht="18.0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ht="18.0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ht="18.0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ht="18.0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ht="18.0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ht="18.0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ht="18.0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ht="18.0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ht="18.0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ht="18.0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ht="18.0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ht="18.0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ht="18.0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ht="18.0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ht="18.0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ht="18.0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ht="18.0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ht="18.0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ht="18.0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ht="18.0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ht="18.0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ht="18.0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ht="18.0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ht="18.0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ht="18.0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ht="18.0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ht="18.0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ht="18.0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ht="18.0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ht="18.0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ht="18.0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ht="18.0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ht="18.0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ht="18.0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ht="18.0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ht="18.0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ht="18.0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ht="18.0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ht="18.0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ht="18.0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ht="18.0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ht="18.0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ht="18.0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ht="18.0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ht="18.0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ht="18.0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ht="18.0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ht="18.0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ht="18.0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ht="18.0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ht="18.0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ht="18.0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ht="18.0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ht="18.0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ht="18.0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ht="18.0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ht="18.0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ht="18.0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ht="18.0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ht="18.0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ht="18.0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ht="18.0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ht="18.0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ht="18.0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ht="18.0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ht="18.0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ht="18.0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ht="18.0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ht="18.0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ht="18.0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ht="18.0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ht="18.0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ht="18.0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ht="18.0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ht="18.0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ht="18.0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ht="18.0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ht="18.0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ht="18.0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ht="18.0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ht="18.0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ht="18.0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ht="18.0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ht="18.0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ht="18.0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ht="18.0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ht="18.0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ht="18.0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</sheetData>
  <printOptions/>
  <pageMargins bottom="1.0" footer="0.0" header="0.0" left="1.0" right="1.0" top="1.0"/>
  <pageSetup orientation="portrait"/>
  <headerFooter>
    <oddFooter>&amp;C000000&amp;P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2" width="16.29"/>
    <col customWidth="1" min="3" max="3" width="5.43"/>
    <col customWidth="1" min="4" max="4" width="11.86"/>
    <col customWidth="1" min="5" max="5" width="8.43"/>
    <col customWidth="1" min="6" max="6" width="8.86"/>
    <col customWidth="1" min="7" max="7" width="5.14"/>
    <col customWidth="1" min="8" max="9" width="16.29"/>
    <col customWidth="1" min="10" max="10" width="35.0"/>
    <col customWidth="1" min="11" max="26" width="16.29"/>
  </cols>
  <sheetData>
    <row r="1" ht="20.25" customHeight="1">
      <c r="A1" s="1" t="s">
        <v>32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0</v>
      </c>
      <c r="I1" s="1" t="s">
        <v>39</v>
      </c>
      <c r="J1" s="1" t="s">
        <v>40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0.25" customHeight="1">
      <c r="A2" s="20" t="s">
        <v>64</v>
      </c>
      <c r="B2" s="5" t="s">
        <v>65</v>
      </c>
      <c r="C2" s="21" t="s">
        <v>66</v>
      </c>
      <c r="D2" s="21" t="s">
        <v>16</v>
      </c>
      <c r="E2" s="8">
        <v>4.0</v>
      </c>
      <c r="F2" s="8">
        <v>2100.0</v>
      </c>
      <c r="G2" s="8">
        <v>6507.0</v>
      </c>
      <c r="H2" s="8">
        <v>2015.0</v>
      </c>
      <c r="I2" s="22">
        <v>42917.0</v>
      </c>
      <c r="J2" s="8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0.25" customHeight="1">
      <c r="A3" s="23" t="s">
        <v>67</v>
      </c>
      <c r="B3" s="11" t="s">
        <v>65</v>
      </c>
      <c r="C3" s="24" t="s">
        <v>66</v>
      </c>
      <c r="D3" s="24" t="s">
        <v>16</v>
      </c>
      <c r="E3" s="12">
        <v>5.0</v>
      </c>
      <c r="F3" s="12">
        <v>2200.0</v>
      </c>
      <c r="G3" s="12">
        <v>5790.0</v>
      </c>
      <c r="H3" s="12">
        <v>2017.0</v>
      </c>
      <c r="I3" s="25">
        <v>43922.0</v>
      </c>
      <c r="J3" s="1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0.25" customHeight="1">
      <c r="A4" s="10"/>
      <c r="B4" s="19"/>
      <c r="C4" s="24"/>
      <c r="D4" s="24"/>
      <c r="E4" s="12"/>
      <c r="F4" s="12"/>
      <c r="G4" s="12"/>
      <c r="H4" s="12"/>
      <c r="I4" s="25"/>
      <c r="J4" s="2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8.0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8.0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8.0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8.0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8.0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8.0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8.0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8.0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8.0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8.0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8.0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8.0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8.0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8.0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8.0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8.0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8.0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8.0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8.0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0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8.0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0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8.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8.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8.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8.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8.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8.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8.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8.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8.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8.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8.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8.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8.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8.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8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8.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8.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8.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8.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8.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8.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8.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8.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8.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8.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8.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8.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8.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8.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8.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8.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8.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8.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8.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8.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8.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8.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8.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8.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8.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8.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8.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8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8.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8.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8.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8.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8.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8.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8.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8.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8.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8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8.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8.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8.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8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8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8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8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8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8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8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8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8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8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8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8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8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8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8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8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8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8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8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8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8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8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8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8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8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8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8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8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8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8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8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8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8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8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8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8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8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8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8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8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8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8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8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8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8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8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8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8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8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8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8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8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8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8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8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8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8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8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8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8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8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8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8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8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8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8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8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8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8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8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8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8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8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8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8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8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8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8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8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8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8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8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8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8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8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8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8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8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8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8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8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8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8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8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8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8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8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8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8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8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8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8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8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8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8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8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8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8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8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8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8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8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8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8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8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8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8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8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8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8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8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8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8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8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8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8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8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8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8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8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8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8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8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8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8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8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8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8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8.0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8.0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8.0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8.0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8.0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8.0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8.0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8.0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8.0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8.0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8.0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8.0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8.0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8.0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8.0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8.0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8.0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8.0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8.0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8.0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8.0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8.0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8.0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8.0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8.0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8.0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8.0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8.0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8.0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8.0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8.0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8.0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8.0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8.0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8.0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8.0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8.0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8.0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8.0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8.0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8.0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8.0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8.0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8.0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8.0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8.0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8.0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8.0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8.0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8.0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8.0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8.0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8.0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8.0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8.0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8.0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8.0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8.0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8.0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8.0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8.0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8.0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8.0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8.0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8.0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8.0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8.0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8.0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8.0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8.0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8.0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8.0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8.0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8.0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8.0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8.0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8.0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8.0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8.0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8.0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8.0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8.0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8.0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8.0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8.0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8.0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8.0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8.0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8.0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8.0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8.0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8.0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8.0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8.0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8.0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8.0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8.0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8.0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8.0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8.0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8.0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8.0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8.0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8.0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8.0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8.0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8.0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8.0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8.0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8.0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8.0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8.0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8.0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8.0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8.0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8.0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8.0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8.0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8.0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8.0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8.0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8.0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8.0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8.0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8.0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8.0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8.0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8.0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8.0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8.0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8.0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8.0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8.0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8.0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8.0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8.0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8.0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8.0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8.0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8.0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8.0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8.0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8.0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8.0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8.0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8.0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8.0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8.0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8.0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8.0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8.0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8.0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8.0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8.0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8.0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8.0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8.0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8.0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8.0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8.0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8.0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8.0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8.0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8.0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8.0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8.0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8.0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8.0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8.0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8.0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8.0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8.0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8.0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8.0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8.0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8.0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8.0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8.0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8.0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8.0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8.0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8.0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8.0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8.0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8.0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8.0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8.0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8.0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8.0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8.0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8.0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8.0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8.0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8.0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8.0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8.0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8.0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8.0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8.0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8.0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8.0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8.0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8.0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8.0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8.0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8.0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8.0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8.0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8.0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8.0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8.0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8.0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8.0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8.0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8.0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8.0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8.0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8.0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8.0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8.0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8.0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8.0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8.0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8.0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8.0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8.0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8.0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8.0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8.0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8.0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8.0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8.0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8.0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8.0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8.0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8.0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8.0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8.0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8.0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8.0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8.0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8.0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8.0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8.0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8.0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8.0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8.0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8.0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8.0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8.0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8.0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8.0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8.0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8.0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8.0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8.0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8.0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8.0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8.0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8.0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8.0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8.0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8.0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8.0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8.0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8.0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8.0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8.0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8.0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8.0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8.0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8.0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8.0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8.0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8.0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8.0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8.0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8.0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8.0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8.0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8.0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8.0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8.0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8.0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8.0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8.0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8.0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8.0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8.0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8.0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8.0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8.0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8.0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8.0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8.0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8.0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8.0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8.0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8.0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8.0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8.0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8.0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8.0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8.0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8.0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8.0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8.0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8.0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8.0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8.0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8.0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8.0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8.0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8.0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8.0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8.0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8.0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8.0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8.0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8.0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8.0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8.0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8.0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8.0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8.0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8.0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8.0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8.0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8.0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8.0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8.0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8.0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8.0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8.0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8.0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8.0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8.0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8.0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8.0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8.0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8.0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8.0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8.0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8.0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8.0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8.0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8.0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8.0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8.0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8.0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8.0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8.0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8.0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8.0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8.0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8.0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8.0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8.0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8.0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8.0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8.0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8.0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8.0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8.0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8.0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8.0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8.0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8.0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8.0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8.0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8.0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8.0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8.0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8.0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8.0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8.0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8.0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8.0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8.0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8.0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8.0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8.0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8.0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8.0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8.0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8.0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8.0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8.0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8.0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8.0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8.0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8.0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8.0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8.0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8.0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8.0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8.0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8.0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8.0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8.0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8.0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8.0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8.0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8.0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8.0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8.0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8.0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8.0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8.0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8.0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8.0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8.0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8.0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8.0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8.0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8.0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8.0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8.0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8.0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8.0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8.0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8.0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8.0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8.0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8.0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8.0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8.0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8.0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8.0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8.0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8.0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8.0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8.0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8.0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8.0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8.0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8.0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8.0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8.0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8.0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8.0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8.0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8.0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8.0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8.0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8.0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8.0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8.0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8.0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8.0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8.0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8.0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8.0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8.0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8.0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8.0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8.0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8.0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8.0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8.0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8.0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8.0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8.0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8.0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8.0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8.0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8.0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8.0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8.0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8.0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8.0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8.0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8.0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8.0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8.0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8.0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8.0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8.0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8.0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8.0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8.0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8.0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8.0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8.0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8.0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8.0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8.0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8.0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8.0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8.0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8.0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8.0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8.0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8.0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8.0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8.0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8.0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8.0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8.0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8.0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8.0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8.0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8.0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8.0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8.0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8.0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8.0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8.0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8.0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8.0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8.0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8.0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8.0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8.0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8.0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8.0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8.0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8.0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8.0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8.0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8.0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8.0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8.0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8.0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8.0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8.0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8.0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8.0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8.0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8.0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8.0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8.0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8.0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8.0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8.0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8.0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8.0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8.0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8.0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8.0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8.0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8.0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8.0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8.0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8.0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8.0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8.0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8.0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8.0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8.0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8.0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8.0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8.0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8.0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8.0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8.0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8.0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8.0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8.0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8.0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8.0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8.0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8.0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8.0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8.0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8.0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8.0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8.0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8.0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8.0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8.0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8.0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8.0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8.0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8.0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8.0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8.0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8.0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8.0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8.0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8.0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8.0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8.0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8.0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8.0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8.0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8.0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8.0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8.0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8.0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8.0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8.0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8.0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8.0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8.0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8.0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8.0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8.0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8.0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8.0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8.0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8.0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8.0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8.0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8.0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8.0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8.0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8.0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8.0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8.0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8.0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8.0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8.0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8.0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8.0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8.0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8.0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8.0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8.0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8.0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8.0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8.0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8.0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8.0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8.0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8.0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8.0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8.0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8.0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8.0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8.0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8.0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8.0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8.0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8.0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8.0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8.0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8.0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8.0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8.0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8.0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8.0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8.0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8.0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8.0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8.0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8.0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8.0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8.0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8.0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8.0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8.0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8.0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8.0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8.0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8.0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8.0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8.0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8.0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8.0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8.0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8.0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8.0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8.0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8.0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8.0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8.0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8.0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8.0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8.0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8.0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8.0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8.0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8.0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8.0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8.0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8.0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8.0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8.0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8.0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8.0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8.0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8.0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8.0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8.0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8.0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8.0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8.0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8.0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8.0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8.0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8.0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8.0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8.0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8.0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8.0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8.0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8.0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8.0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8.0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8.0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8.0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8.0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8.0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8.0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8.0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8.0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8.0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8.0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8.0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8.0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8.0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8.0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8.0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8.0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8.0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8.0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8.0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8.0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8.0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8.0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8.0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8.0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8.0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8.0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8.0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8.0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8.0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8.0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8.0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8.0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8.0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8.0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8.0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8.0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8.0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8.0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8.0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8.0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8.0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8.0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8.0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8.0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8.0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8.0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8.0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8.0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8.0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8.0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8.0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8.0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8.0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8.0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8.0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8.0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8.0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8.0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8.0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8.0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8.0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8.0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8.0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8.0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8.0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8.0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8.0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8.0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8.0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8.0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8.0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8.0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8.0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8.0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8.0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8.0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8.0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8.0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8.0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8.0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8.0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1.0" footer="0.0" header="0.0" left="1.0" right="1.0" top="1.0"/>
  <pageSetup orientation="portrait"/>
  <headerFooter>
    <oddFooter>&amp;C000000&amp;P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2" width="16.29"/>
    <col customWidth="1" min="3" max="3" width="5.43"/>
    <col customWidth="1" min="4" max="4" width="11.86"/>
    <col customWidth="1" min="5" max="5" width="8.43"/>
    <col customWidth="1" min="6" max="6" width="8.86"/>
    <col customWidth="1" min="7" max="7" width="6.14"/>
    <col customWidth="1" min="8" max="9" width="16.29"/>
    <col customWidth="1" min="10" max="10" width="35.0"/>
    <col customWidth="1" min="11" max="26" width="16.29"/>
  </cols>
  <sheetData>
    <row r="1" ht="20.25" customHeight="1">
      <c r="A1" s="1" t="s">
        <v>32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0</v>
      </c>
      <c r="I1" s="1" t="s">
        <v>39</v>
      </c>
      <c r="J1" s="1" t="s">
        <v>40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0.25" customHeight="1">
      <c r="A2" s="20" t="s">
        <v>68</v>
      </c>
      <c r="B2" s="5" t="s">
        <v>69</v>
      </c>
      <c r="C2" s="21" t="s">
        <v>70</v>
      </c>
      <c r="D2" s="21" t="s">
        <v>16</v>
      </c>
      <c r="E2" s="8">
        <v>8.0</v>
      </c>
      <c r="F2" s="8">
        <v>1050.0</v>
      </c>
      <c r="G2" s="8">
        <v>5880.0</v>
      </c>
      <c r="H2" s="8">
        <v>2018.0</v>
      </c>
      <c r="I2" s="22">
        <v>43313.0</v>
      </c>
      <c r="J2" s="2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8.0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8.0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8.0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8.0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8.0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8.0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8.0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8.0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8.0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8.0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8.0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8.0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8.0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8.0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8.0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8.0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8.0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8.0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8.0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8.0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8.0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0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8.0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0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8.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8.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8.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8.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8.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8.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8.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8.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8.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8.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8.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8.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8.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8.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8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8.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8.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8.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8.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8.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8.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8.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8.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8.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8.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8.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8.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8.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8.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8.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8.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8.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8.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8.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8.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8.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8.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8.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8.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8.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8.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8.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8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8.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8.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8.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8.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8.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8.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8.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8.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8.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8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8.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8.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8.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8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8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8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8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8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8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8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8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8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8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8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8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8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8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8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8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8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8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8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8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8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8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8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8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8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8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8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8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8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8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8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8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8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8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8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8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8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8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8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8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8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8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8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8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8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8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8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8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8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8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8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8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8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8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8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8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8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8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8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8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8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8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8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8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8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8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8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8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8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8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8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8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8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8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8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8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8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8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8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8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8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8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8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8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8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8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8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8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8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8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8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8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8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8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8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8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8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8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8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8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8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8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8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8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8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8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8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8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8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8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8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8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8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8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8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8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8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8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8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8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8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8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8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8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8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8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8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8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8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8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8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8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8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8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8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8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8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8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8.0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8.0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8.0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8.0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8.0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8.0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8.0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8.0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8.0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8.0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8.0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8.0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8.0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8.0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8.0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8.0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8.0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8.0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8.0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8.0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8.0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8.0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8.0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8.0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8.0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8.0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8.0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8.0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8.0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8.0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8.0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8.0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8.0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8.0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8.0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8.0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8.0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8.0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8.0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8.0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8.0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8.0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8.0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8.0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8.0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8.0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8.0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8.0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8.0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8.0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8.0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8.0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8.0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8.0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8.0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8.0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8.0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8.0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8.0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8.0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8.0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8.0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8.0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8.0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8.0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8.0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8.0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8.0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8.0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8.0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8.0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8.0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8.0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8.0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8.0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8.0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8.0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8.0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8.0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8.0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8.0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8.0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8.0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8.0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8.0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8.0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8.0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8.0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8.0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8.0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8.0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8.0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8.0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8.0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8.0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8.0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8.0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8.0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8.0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8.0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8.0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8.0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8.0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8.0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8.0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8.0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8.0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8.0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8.0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8.0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8.0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8.0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8.0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8.0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8.0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8.0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8.0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8.0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8.0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8.0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8.0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8.0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8.0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8.0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8.0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8.0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8.0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8.0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8.0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8.0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8.0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8.0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8.0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8.0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8.0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8.0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8.0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8.0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8.0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8.0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8.0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8.0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8.0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8.0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8.0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8.0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8.0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8.0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8.0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8.0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8.0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8.0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8.0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8.0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8.0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8.0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8.0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8.0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8.0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8.0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8.0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8.0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8.0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8.0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8.0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8.0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8.0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8.0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8.0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8.0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8.0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8.0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8.0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8.0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8.0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8.0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8.0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8.0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8.0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8.0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8.0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8.0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8.0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8.0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8.0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8.0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8.0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8.0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8.0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8.0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8.0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8.0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8.0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8.0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8.0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8.0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8.0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8.0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8.0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8.0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8.0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8.0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8.0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8.0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8.0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8.0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8.0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8.0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8.0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8.0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8.0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8.0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8.0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8.0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8.0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8.0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8.0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8.0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8.0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8.0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8.0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8.0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8.0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8.0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8.0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8.0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8.0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8.0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8.0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8.0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8.0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8.0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8.0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8.0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8.0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8.0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8.0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8.0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8.0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8.0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8.0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8.0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8.0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8.0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8.0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8.0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8.0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8.0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8.0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8.0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8.0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8.0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8.0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8.0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8.0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8.0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8.0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8.0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8.0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8.0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8.0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8.0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8.0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8.0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8.0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8.0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8.0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8.0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8.0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8.0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8.0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8.0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8.0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8.0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8.0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8.0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8.0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8.0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8.0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8.0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8.0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8.0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8.0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8.0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8.0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8.0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8.0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8.0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8.0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8.0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8.0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8.0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8.0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8.0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8.0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8.0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8.0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8.0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8.0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8.0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8.0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8.0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8.0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8.0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8.0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8.0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8.0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8.0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8.0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8.0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8.0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8.0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8.0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8.0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8.0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8.0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8.0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8.0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8.0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8.0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8.0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8.0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8.0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8.0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8.0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8.0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8.0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8.0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8.0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8.0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8.0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8.0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8.0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8.0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8.0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8.0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8.0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8.0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8.0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8.0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8.0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8.0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8.0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8.0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8.0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8.0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8.0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8.0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8.0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8.0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8.0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8.0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8.0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8.0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8.0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8.0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8.0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8.0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8.0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8.0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8.0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8.0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8.0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8.0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8.0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8.0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8.0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8.0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8.0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8.0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8.0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8.0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8.0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8.0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8.0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8.0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8.0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8.0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8.0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8.0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8.0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8.0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8.0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8.0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8.0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8.0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8.0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8.0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8.0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8.0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8.0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8.0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8.0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8.0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8.0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8.0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8.0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8.0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8.0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8.0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8.0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8.0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8.0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8.0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8.0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8.0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8.0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8.0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8.0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8.0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8.0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8.0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8.0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8.0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8.0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8.0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8.0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8.0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8.0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8.0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8.0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8.0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8.0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8.0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8.0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8.0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8.0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8.0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8.0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8.0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8.0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8.0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8.0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8.0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8.0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8.0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8.0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8.0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8.0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8.0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8.0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8.0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8.0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8.0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8.0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8.0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8.0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8.0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8.0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8.0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8.0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8.0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8.0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8.0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8.0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8.0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8.0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8.0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8.0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8.0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8.0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8.0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8.0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8.0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8.0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8.0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8.0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8.0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8.0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8.0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8.0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8.0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8.0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8.0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8.0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8.0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8.0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8.0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8.0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8.0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8.0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8.0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8.0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8.0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8.0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8.0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8.0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8.0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8.0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8.0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8.0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8.0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8.0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8.0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8.0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8.0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8.0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8.0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8.0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8.0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8.0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8.0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8.0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8.0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8.0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8.0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8.0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8.0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8.0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8.0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8.0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8.0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8.0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8.0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8.0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8.0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8.0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8.0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8.0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8.0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8.0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8.0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8.0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8.0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8.0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8.0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8.0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8.0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8.0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8.0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8.0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8.0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8.0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8.0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8.0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8.0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8.0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8.0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8.0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8.0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8.0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8.0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8.0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8.0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8.0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8.0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8.0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8.0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8.0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8.0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8.0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8.0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8.0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8.0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8.0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8.0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8.0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8.0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8.0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8.0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8.0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8.0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8.0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8.0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8.0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8.0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8.0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8.0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8.0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8.0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8.0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8.0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8.0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8.0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8.0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8.0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8.0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8.0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8.0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8.0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8.0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8.0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8.0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8.0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8.0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8.0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8.0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8.0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8.0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8.0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8.0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8.0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8.0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8.0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8.0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8.0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8.0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8.0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8.0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8.0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8.0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8.0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8.0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8.0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8.0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8.0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8.0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8.0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8.0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8.0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8.0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8.0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8.0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8.0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8.0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8.0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8.0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8.0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8.0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8.0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8.0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8.0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8.0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8.0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8.0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8.0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8.0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8.0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8.0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8.0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8.0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8.0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8.0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8.0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8.0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8.0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8.0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8.0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8.0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8.0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8.0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8.0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8.0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8.0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8.0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8.0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8.0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8.0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8.0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8.0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8.0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8.0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8.0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8.0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8.0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8.0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8.0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8.0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8.0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8.0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8.0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8.0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8.0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8.0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8.0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8.0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8.0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8.0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8.0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8.0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8.0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8.0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8.0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8.0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8.0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8.0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8.0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8.0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8.0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8.0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8.0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8.0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8.0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8.0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8.0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8.0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8.0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8.0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8.0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8.0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8.0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8.0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8.0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8.0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8.0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8.0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8.0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8.0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8.0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8.0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8.0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8.0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8.0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8.0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8.0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8.0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8.0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8.0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8.0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8.0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8.0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8.0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8.0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8.0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8.0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8.0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8.0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8.0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8.0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8.0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8.0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8.0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8.0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8.0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8.0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8.0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8.0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8.0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8.0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8.0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8.0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8.0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8.0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8.0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8.0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8.0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8.0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8.0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8.0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8.0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8.0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8.0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8.0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8.0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8.0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8.0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8.0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8.0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8.0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8.0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8.0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8.0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8.0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8.0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8.0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8.0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8.0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8.0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8.0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8.0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8.0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8.0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8.0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8.0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8.0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8.0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8.0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8.0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8.0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8.0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8.0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8.0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8.0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8.0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8.0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8.0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8.0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8.0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8.0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8.0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1.0" footer="0.0" header="0.0" left="1.0" right="1.0" top="1.0"/>
  <pageSetup orientation="portrait"/>
  <headerFooter>
    <oddFooter>&amp;C000000&amp;P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16.29"/>
    <col customWidth="1" min="2" max="2" width="18.43"/>
    <col customWidth="1" min="3" max="3" width="5.43"/>
    <col customWidth="1" min="4" max="4" width="8.29"/>
    <col customWidth="1" min="5" max="5" width="8.43"/>
    <col customWidth="1" min="6" max="6" width="8.86"/>
    <col customWidth="1" min="7" max="8" width="5.14"/>
    <col customWidth="1" min="9" max="9" width="9.71"/>
    <col customWidth="1" min="10" max="10" width="35.43"/>
    <col customWidth="1" min="11" max="26" width="16.29"/>
  </cols>
  <sheetData>
    <row r="1" ht="20.25" customHeight="1">
      <c r="A1" s="1" t="s">
        <v>32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0</v>
      </c>
      <c r="I1" s="1" t="s">
        <v>39</v>
      </c>
      <c r="J1" s="1" t="s">
        <v>40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32.25" customHeight="1">
      <c r="A2" s="20" t="s">
        <v>71</v>
      </c>
      <c r="B2" s="5" t="s">
        <v>72</v>
      </c>
      <c r="C2" s="21" t="s">
        <v>73</v>
      </c>
      <c r="D2" s="21" t="s">
        <v>16</v>
      </c>
      <c r="E2" s="8">
        <v>3.0</v>
      </c>
      <c r="F2" s="8">
        <v>600.0</v>
      </c>
      <c r="G2" s="8">
        <v>1500.0</v>
      </c>
      <c r="H2" s="8">
        <v>2019.0</v>
      </c>
      <c r="I2" s="22">
        <v>43191.0</v>
      </c>
      <c r="J2" s="8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8.0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8.0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8.0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8.0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8.0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8.0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8.0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8.0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8.0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8.0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8.0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8.0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8.0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8.0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8.0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8.0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8.0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8.0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8.0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8.0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8.0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0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8.0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0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8.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8.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8.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8.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8.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8.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8.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8.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8.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8.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8.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8.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8.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8.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8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8.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8.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8.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8.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8.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8.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8.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8.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8.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8.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8.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8.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8.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8.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8.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8.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8.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8.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8.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8.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8.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8.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8.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8.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8.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8.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8.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8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8.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8.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8.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8.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8.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8.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8.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8.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8.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8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8.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8.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8.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8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8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8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8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8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8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8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8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8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8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8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8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8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8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8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8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8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8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8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8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8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8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8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8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8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8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8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8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8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8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8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8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8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8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8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8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8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8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8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8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8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8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8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8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8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8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8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8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8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8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8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8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8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8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8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8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8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8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8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8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8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8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8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8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8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8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8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8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8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8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8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8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8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8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8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8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8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8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8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8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8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8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8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8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8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8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8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8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8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8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8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8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8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8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8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8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8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8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8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8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8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8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8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8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8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8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8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8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8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8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8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8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8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8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8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8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8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8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8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8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8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8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8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8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8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8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8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8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8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8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8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8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8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8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8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8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8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8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8.0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8.0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8.0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8.0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8.0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8.0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8.0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8.0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8.0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8.0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8.0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8.0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8.0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8.0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8.0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8.0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8.0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8.0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8.0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8.0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8.0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8.0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8.0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8.0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8.0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8.0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8.0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8.0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8.0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8.0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8.0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8.0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8.0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8.0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8.0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8.0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8.0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8.0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8.0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8.0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8.0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8.0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8.0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8.0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8.0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8.0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8.0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8.0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8.0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8.0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8.0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8.0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8.0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8.0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8.0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8.0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8.0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8.0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8.0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8.0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8.0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8.0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8.0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8.0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8.0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8.0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8.0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8.0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8.0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8.0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8.0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8.0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8.0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8.0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8.0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8.0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8.0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8.0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8.0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8.0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8.0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8.0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8.0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8.0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8.0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8.0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8.0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8.0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8.0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8.0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8.0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8.0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8.0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8.0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8.0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8.0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8.0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8.0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8.0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8.0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8.0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8.0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8.0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8.0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8.0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8.0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8.0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8.0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8.0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8.0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8.0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8.0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8.0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8.0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8.0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8.0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8.0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8.0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8.0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8.0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8.0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8.0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8.0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8.0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8.0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8.0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8.0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8.0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8.0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8.0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8.0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8.0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8.0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8.0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8.0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8.0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8.0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8.0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8.0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8.0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8.0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8.0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8.0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8.0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8.0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8.0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8.0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8.0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8.0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8.0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8.0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8.0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8.0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8.0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8.0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8.0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8.0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8.0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8.0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8.0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8.0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8.0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8.0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8.0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8.0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8.0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8.0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8.0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8.0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8.0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8.0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8.0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8.0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8.0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8.0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8.0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8.0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8.0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8.0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8.0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8.0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8.0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8.0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8.0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8.0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8.0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8.0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8.0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8.0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8.0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8.0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8.0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8.0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8.0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8.0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8.0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8.0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8.0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8.0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8.0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8.0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8.0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8.0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8.0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8.0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8.0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8.0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8.0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8.0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8.0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8.0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8.0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8.0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8.0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8.0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8.0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8.0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8.0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8.0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8.0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8.0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8.0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8.0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8.0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8.0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8.0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8.0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8.0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8.0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8.0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8.0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8.0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8.0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8.0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8.0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8.0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8.0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8.0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8.0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8.0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8.0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8.0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8.0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8.0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8.0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8.0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8.0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8.0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8.0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8.0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8.0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8.0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8.0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8.0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8.0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8.0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8.0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8.0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8.0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8.0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8.0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8.0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8.0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8.0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8.0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8.0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8.0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8.0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8.0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8.0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8.0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8.0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8.0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8.0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8.0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8.0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8.0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8.0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8.0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8.0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8.0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8.0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8.0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8.0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8.0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8.0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8.0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8.0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8.0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8.0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8.0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8.0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8.0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8.0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8.0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8.0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8.0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8.0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8.0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8.0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8.0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8.0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8.0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8.0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8.0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8.0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8.0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8.0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8.0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8.0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8.0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8.0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8.0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8.0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8.0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8.0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8.0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8.0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8.0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8.0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8.0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8.0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8.0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8.0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8.0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8.0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8.0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8.0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8.0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8.0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8.0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8.0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8.0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8.0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8.0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8.0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8.0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8.0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8.0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8.0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8.0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8.0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8.0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8.0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8.0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8.0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8.0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8.0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8.0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8.0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8.0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8.0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8.0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8.0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8.0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8.0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8.0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8.0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8.0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8.0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8.0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8.0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8.0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8.0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8.0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8.0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8.0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8.0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8.0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8.0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8.0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8.0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8.0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8.0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8.0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8.0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8.0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8.0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8.0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8.0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8.0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8.0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8.0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8.0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8.0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8.0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8.0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8.0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8.0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8.0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8.0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8.0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8.0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8.0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8.0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8.0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8.0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8.0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8.0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8.0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8.0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8.0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8.0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8.0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8.0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8.0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8.0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8.0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8.0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8.0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8.0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8.0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8.0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8.0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8.0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8.0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8.0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8.0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8.0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8.0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8.0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8.0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8.0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8.0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8.0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8.0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8.0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8.0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8.0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8.0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8.0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8.0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8.0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8.0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8.0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8.0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8.0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8.0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8.0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8.0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8.0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8.0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8.0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8.0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8.0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8.0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8.0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8.0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8.0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8.0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8.0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8.0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8.0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8.0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8.0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8.0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8.0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8.0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8.0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8.0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8.0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8.0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8.0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8.0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8.0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8.0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8.0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8.0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8.0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8.0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8.0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8.0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8.0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8.0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8.0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8.0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8.0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8.0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8.0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8.0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8.0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8.0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8.0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8.0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8.0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8.0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8.0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8.0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8.0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8.0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8.0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8.0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8.0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8.0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8.0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8.0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8.0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8.0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8.0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8.0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8.0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8.0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8.0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8.0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8.0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8.0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8.0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8.0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8.0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8.0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8.0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8.0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8.0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8.0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8.0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8.0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8.0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8.0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8.0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8.0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8.0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8.0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8.0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8.0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8.0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8.0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8.0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8.0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8.0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8.0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8.0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8.0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8.0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8.0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8.0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8.0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8.0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8.0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8.0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8.0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8.0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8.0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8.0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8.0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8.0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8.0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8.0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8.0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8.0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8.0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8.0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8.0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8.0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8.0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8.0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8.0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8.0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8.0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8.0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8.0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8.0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8.0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8.0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8.0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8.0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8.0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8.0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8.0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8.0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8.0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8.0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8.0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8.0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8.0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8.0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8.0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8.0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8.0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8.0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8.0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8.0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8.0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8.0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8.0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8.0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8.0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8.0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8.0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8.0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8.0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8.0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8.0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8.0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8.0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8.0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8.0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8.0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8.0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8.0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8.0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8.0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8.0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8.0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8.0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8.0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8.0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8.0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8.0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8.0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8.0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8.0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8.0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8.0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8.0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8.0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8.0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8.0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8.0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8.0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8.0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8.0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8.0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8.0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8.0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8.0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8.0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8.0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8.0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8.0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8.0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8.0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8.0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8.0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8.0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8.0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8.0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8.0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8.0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8.0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8.0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8.0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8.0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8.0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8.0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8.0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8.0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8.0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8.0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8.0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8.0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8.0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8.0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8.0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8.0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8.0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8.0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8.0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8.0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8.0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8.0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8.0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8.0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8.0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8.0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8.0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8.0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8.0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8.0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8.0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8.0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8.0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8.0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8.0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8.0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8.0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8.0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8.0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8.0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8.0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8.0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8.0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8.0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8.0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8.0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8.0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8.0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8.0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8.0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8.0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8.0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8.0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8.0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8.0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8.0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8.0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8.0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8.0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8.0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8.0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8.0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8.0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8.0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8.0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8.0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8.0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8.0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8.0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8.0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8.0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8.0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8.0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8.0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8.0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8.0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8.0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8.0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8.0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8.0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8.0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8.0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8.0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8.0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8.0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8.0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8.0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8.0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8.0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8.0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8.0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8.0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8.0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8.0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8.0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8.0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8.0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8.0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8.0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8.0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8.0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8.0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8.0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8.0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8.0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8.0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8.0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8.0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8.0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8.0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8.0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8.0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8.0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8.0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8.0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8.0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8.0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8.0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8.0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8.0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8.0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8.0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8.0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8.0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8.0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8.0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8.0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8.0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8.0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8.0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8.0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8.0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8.0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8.0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8.0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8.0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8.0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8.0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8.0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8.0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8.0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8.0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1.0" footer="0.0" header="0.0" left="1.0" right="1.0" top="1.0"/>
  <pageSetup orientation="portrait"/>
  <headerFooter>
    <oddFooter>&amp;C000000&amp;P</oddFooter>
  </headerFooter>
  <drawing r:id="rId1"/>
</worksheet>
</file>